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1243EA89-B4C2-42F2-BC03-7343DEE745B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E49" i="4"/>
  <c r="E50" i="4"/>
  <c r="D45" i="4"/>
  <c r="D46" i="4"/>
  <c r="N46" i="4" s="1"/>
  <c r="D47" i="4"/>
  <c r="D48" i="4"/>
  <c r="D49" i="4"/>
  <c r="D50" i="4"/>
  <c r="N50" i="4" s="1"/>
  <c r="C45" i="4"/>
  <c r="M45" i="4" s="1"/>
  <c r="C46" i="4"/>
  <c r="M46" i="4" s="1"/>
  <c r="C47" i="4"/>
  <c r="C48" i="4"/>
  <c r="C49" i="4"/>
  <c r="C50" i="4"/>
  <c r="C44" i="4"/>
  <c r="D44" i="4"/>
  <c r="E44" i="4"/>
  <c r="N47" i="4" l="1"/>
  <c r="O45" i="4"/>
  <c r="N44" i="4"/>
  <c r="O48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O37" i="4" s="1"/>
  <c r="E38" i="4"/>
  <c r="E39" i="4"/>
  <c r="E40" i="4"/>
  <c r="O40" i="4" s="1"/>
  <c r="E41" i="4"/>
  <c r="O41" i="4" s="1"/>
  <c r="E42" i="4"/>
  <c r="D37" i="4"/>
  <c r="D38" i="4"/>
  <c r="N38" i="4" s="1"/>
  <c r="D39" i="4"/>
  <c r="N39" i="4" s="1"/>
  <c r="D40" i="4"/>
  <c r="D41" i="4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O42" i="4" l="1"/>
  <c r="O38" i="4"/>
  <c r="N41" i="4"/>
  <c r="N37" i="4"/>
  <c r="O39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O29" i="4" s="1"/>
  <c r="E28" i="4"/>
  <c r="E27" i="4"/>
  <c r="E26" i="4"/>
  <c r="E24" i="4"/>
  <c r="E23" i="4"/>
  <c r="E22" i="4"/>
  <c r="E21" i="4"/>
  <c r="O21" i="4" s="1"/>
  <c r="E20" i="4"/>
  <c r="E19" i="4"/>
  <c r="E18" i="4"/>
  <c r="E17" i="4"/>
  <c r="E16" i="4"/>
  <c r="O16" i="4" s="1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9" i="6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N25" i="6"/>
  <c r="M25" i="6"/>
  <c r="L25" i="6"/>
  <c r="K25" i="6"/>
  <c r="J25" i="6"/>
  <c r="I25" i="6"/>
  <c r="H25" i="6"/>
  <c r="N15" i="6"/>
  <c r="M15" i="6"/>
  <c r="L15" i="6"/>
  <c r="K15" i="6"/>
  <c r="J15" i="6"/>
  <c r="I15" i="6"/>
  <c r="N9" i="6"/>
  <c r="M9" i="6"/>
  <c r="L9" i="6"/>
  <c r="K9" i="6"/>
  <c r="J9" i="6"/>
  <c r="I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I73" i="5" s="1"/>
  <c r="J9" i="5"/>
  <c r="K9" i="5"/>
  <c r="L9" i="5"/>
  <c r="M9" i="5"/>
  <c r="N9" i="5"/>
  <c r="O22" i="4" l="1"/>
  <c r="O11" i="4"/>
  <c r="O28" i="4"/>
  <c r="L30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3" i="6"/>
  <c r="L85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<sst xmlns="http://schemas.openxmlformats.org/spreadsheetml/2006/main" count="299" uniqueCount="115">
  <si>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</si>
  <si>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</si>
  <si>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</si>
  <si>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</si>
  <si>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</si>
  <si>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</si>
  <si>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</si>
  <si>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</si>
  <si>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</si>
  <si>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</si>
  <si>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</si>
  <si>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</si>
  <si>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</si>
  <si>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</si>
  <si>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</si>
  <si>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</si>
  <si>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</si>
  <si>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</si>
  <si>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</si>
  <si>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</si>
  <si>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</si>
  <si>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</si>
  <si>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</si>
  <si>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</si>
  <si>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</si>
  <si>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</si>
  <si>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</si>
  <si>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</si>
  <si>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</si>
  <si>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</si>
  <si>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</si>
  <si>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</si>
  <si>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</si>
  <si>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</si>
  <si>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</si>
  <si>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</si>
  <si>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</si>
  <si>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</si>
  <si>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</si>
  <si>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</si>
  <si>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</si>
  <si>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</si>
  <si>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</si>
  <si>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</si>
  <si>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</si>
  <si>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</si>
  <si>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</si>
  <si>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</si>
  <si>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</si>
  <si>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</si>
  <si>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</si>
  <si>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</si>
  <si>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</si>
  <si>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</si>
  <si>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</si>
  <si>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</si>
  <si>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</si>
  <si>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</si>
  <si>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</si>
  <si>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</si>
  <si>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</si>
  <si>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</si>
  <si>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</si>
  <si>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</si>
  <si>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</si>
  <si>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</si>
  <si>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</si>
  <si>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</si>
  <si>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</si>
  <si>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</si>
  <si>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</si>
  <si>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</si>
  <si>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</si>
  <si>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</si>
  <si>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</si>
  <si>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</si>
  <si>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</si>
  <si>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</si>
  <si>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</si>
  <si>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</si>
  <si>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</si>
  <si>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</si>
  <si>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</si>
  <si>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</si>
  <si>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</si>
  <si>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</si>
  <si>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</si>
  <si>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</si>
  <si>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</si>
  <si>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</si>
  <si>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</si>
  <si>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</si>
  <si>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</si>
  <si>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</si>
  <si>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</si>
  <si>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</si>
  <si>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</si>
  <si>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</si>
  <si>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</si>
  <si>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</si>
  <si>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</si>
  <si>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</si>
  <si>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</si>
  <si>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</si>
  <si>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</si>
  <si>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</si>
  <si>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</si>
  <si>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</si>
  <si>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</si>
  <si>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</si>
  <si>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</si>
  <si>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,</t>
  </si>
  <si>
    <t xml:space="preserve">  </t>
  </si>
  <si>
    <t xml:space="preserve"> </t>
  </si>
  <si>
    <t>Ejecución de Gastos  VENTA SERVICIOS  /OTROS 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</si>
</sst>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43" fontId="1" fillId="5" borderId="1" xfId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/>
    <xf numFmtId="43" fontId="0" fillId="6" borderId="0" xfId="0" applyNumberForma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x14ac:dyDescent="0.25">
      <c r="A2" s="58" t="s">
        <v>106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8.75" x14ac:dyDescent="0.25">
      <c r="A3" s="58" t="s">
        <v>104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8.75" customHeight="1" x14ac:dyDescent="0.25">
      <c r="A4" s="59" t="s">
        <v>109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60" t="s">
        <v>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5" t="s">
        <v>96</v>
      </c>
      <c r="C7" s="56"/>
      <c r="D7" s="56"/>
      <c r="E7" s="56"/>
      <c r="F7" s="52"/>
      <c r="G7" s="57" t="s">
        <v>105</v>
      </c>
      <c r="H7" s="57"/>
      <c r="I7" s="57"/>
      <c r="J7" s="57"/>
      <c r="K7" s="52"/>
      <c r="L7" s="49" t="s">
        <v>97</v>
      </c>
      <c r="M7" s="50"/>
      <c r="N7" s="50"/>
      <c r="O7" s="51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3"/>
      <c r="G8" s="4" t="s">
        <v>99</v>
      </c>
      <c r="H8" s="4" t="s">
        <v>98</v>
      </c>
      <c r="I8" s="4" t="s">
        <v>100</v>
      </c>
      <c r="J8" s="4" t="s">
        <v>101</v>
      </c>
      <c r="K8" s="53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3"/>
      <c r="G9" s="31">
        <f>SUM(G10:G14)</f>
        <v>161857957.00999999</v>
      </c>
      <c r="H9" s="31">
        <f>SUM(H10:H14)</f>
        <v>200994120.55000001</v>
      </c>
      <c r="I9" s="31">
        <f t="shared" ref="I9:J9" si="1">SUM(I10:I14)</f>
        <v>65204418.800000004</v>
      </c>
      <c r="J9" s="31">
        <f t="shared" si="1"/>
        <v>0</v>
      </c>
      <c r="K9" s="53"/>
      <c r="L9" s="34">
        <f>SUM(B9+G9)</f>
        <v>161857957.00999999</v>
      </c>
      <c r="M9" s="34">
        <f t="shared" ref="M9:O9" si="2">SUM(C9+H9)</f>
        <v>200994120.55000001</v>
      </c>
      <c r="N9" s="34">
        <f t="shared" si="2"/>
        <v>65204418.800000004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3"/>
      <c r="G10" s="32">
        <f>VS!C10+VS!D10+VS!E10</f>
        <v>160142375.81999999</v>
      </c>
      <c r="H10" s="32">
        <f>VS!F10+VS!G10+VS!H10</f>
        <v>190594378.63999999</v>
      </c>
      <c r="I10" s="32">
        <f>VS!I10+VS!J10+VS!K10</f>
        <v>63691258.32</v>
      </c>
      <c r="J10" s="33">
        <f>VS!L10+VS!M10+VS!N10</f>
        <v>0</v>
      </c>
      <c r="K10" s="53"/>
      <c r="L10" s="8">
        <f>SUM(B10+G10)</f>
        <v>160142375.81999999</v>
      </c>
      <c r="M10" s="8">
        <f>SUM(C10+H10)</f>
        <v>190594378.63999999</v>
      </c>
      <c r="N10" s="8">
        <f>SUM(D10+I10)</f>
        <v>63691258.32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3"/>
      <c r="G11" s="32">
        <f>VS!C11+VS!D11+VS!E11</f>
        <v>1340390</v>
      </c>
      <c r="H11" s="32">
        <f>VS!F11+VS!G11+VS!H11</f>
        <v>9742505.3000000007</v>
      </c>
      <c r="I11" s="32">
        <f>VS!I11+VS!J11+VS!K11</f>
        <v>990058.67</v>
      </c>
      <c r="J11" s="33">
        <f>VS!L11+VS!M11+VS!N11</f>
        <v>0</v>
      </c>
      <c r="K11" s="53"/>
      <c r="L11" s="8">
        <f t="shared" ref="L11:L14" si="3">SUM(B11+G11)</f>
        <v>1340390</v>
      </c>
      <c r="M11" s="8">
        <f>SUM(C11+H11)</f>
        <v>9742505.3000000007</v>
      </c>
      <c r="N11" s="8">
        <f t="shared" ref="N11:N14" si="4">SUM(D11+I11)</f>
        <v>990058.67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3"/>
      <c r="G12" s="32">
        <f>VS!C12+VS!D12+VS!E12</f>
        <v>0</v>
      </c>
      <c r="H12" s="32">
        <f>VS!F12+VS!G12+VS!H12</f>
        <v>0</v>
      </c>
      <c r="I12" s="32">
        <f>VS!I12+VS!J12+VS!K12</f>
        <v>0</v>
      </c>
      <c r="J12" s="33">
        <f>VS!L12+VS!M12+VS!N12</f>
        <v>0</v>
      </c>
      <c r="K12" s="53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3"/>
      <c r="G13" s="32">
        <f>VS!C13+VS!D13+VS!E13</f>
        <v>107093.7</v>
      </c>
      <c r="H13" s="32">
        <f>VS!F13+VS!G13+VS!H13</f>
        <v>0</v>
      </c>
      <c r="I13" s="32">
        <f>VS!I13+VS!J13+VS!K13</f>
        <v>88773.27</v>
      </c>
      <c r="J13" s="33">
        <f>VS!L13+VS!M13+VS!N13</f>
        <v>0</v>
      </c>
      <c r="K13" s="53"/>
      <c r="L13" s="8">
        <f t="shared" si="3"/>
        <v>107093.7</v>
      </c>
      <c r="M13" s="8">
        <f>SUM(C13+H13)</f>
        <v>0</v>
      </c>
      <c r="N13" s="8">
        <f t="shared" si="4"/>
        <v>88773.27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3"/>
      <c r="G14" s="32">
        <f>VS!C14+VS!D14+VS!E14</f>
        <v>268097.49</v>
      </c>
      <c r="H14" s="32">
        <f>VS!F14+VS!G14+VS!H14</f>
        <v>657236.61</v>
      </c>
      <c r="I14" s="32">
        <f>VS!I14+VS!J14+VS!K14</f>
        <v>434328.54</v>
      </c>
      <c r="J14" s="33">
        <f>VS!L14+VS!M14+VS!N14</f>
        <v>0</v>
      </c>
      <c r="K14" s="53"/>
      <c r="L14" s="8">
        <f t="shared" si="3"/>
        <v>268097.49</v>
      </c>
      <c r="M14" s="8">
        <f>SUM(C14+H14)</f>
        <v>657236.61</v>
      </c>
      <c r="N14" s="8">
        <f t="shared" si="4"/>
        <v>434328.54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3"/>
      <c r="G15" s="31" t="e">
        <f>SUM(G16:G24)</f>
        <v>#VALUE!</v>
      </c>
      <c r="H15" s="31">
        <f t="shared" ref="H15:J15" si="7">SUM(H16:H24)</f>
        <v>8740118.6400000006</v>
      </c>
      <c r="I15" s="31">
        <f t="shared" si="7"/>
        <v>3559881.0900000003</v>
      </c>
      <c r="J15" s="31">
        <f t="shared" si="7"/>
        <v>0</v>
      </c>
      <c r="K15" s="53"/>
      <c r="L15" s="34" t="e">
        <f>SUM(B15+G15)</f>
        <v>#VALUE!</v>
      </c>
      <c r="M15" s="34">
        <f t="shared" ref="M15:O24" si="8">SUM(C15+H15)</f>
        <v>8740118.6400000006</v>
      </c>
      <c r="N15" s="34">
        <f t="shared" si="8"/>
        <v>3559881.0900000003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3"/>
      <c r="G16" s="32">
        <f>VS!C16+VS!D16+VS!E16</f>
        <v>2251059.1500000004</v>
      </c>
      <c r="H16" s="32">
        <f>VS!F16+VS!G16+VS!H16</f>
        <v>1044276.4400000001</v>
      </c>
      <c r="I16" s="32">
        <f>VS!I16+VS!J16+VS!K16</f>
        <v>137000</v>
      </c>
      <c r="J16" s="33">
        <f>VS!L16+VS!M16+VS!N16</f>
        <v>0</v>
      </c>
      <c r="K16" s="53"/>
      <c r="L16" s="8">
        <f t="shared" ref="L16:L24" si="9">SUM(B16+G16)</f>
        <v>2251059.1500000004</v>
      </c>
      <c r="M16" s="8">
        <f t="shared" si="8"/>
        <v>1044276.4400000001</v>
      </c>
      <c r="N16" s="8">
        <f t="shared" si="8"/>
        <v>137000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3"/>
      <c r="G17" s="32" t="e">
        <f>VS!C17+VS!D17+VS!E17</f>
        <v>#VALUE!</v>
      </c>
      <c r="H17" s="32">
        <f>VS!F17+VS!G17+VS!H17</f>
        <v>3346204</v>
      </c>
      <c r="I17" s="32">
        <f>VS!I17+VS!J17+VS!K17</f>
        <v>113223.2</v>
      </c>
      <c r="J17" s="33">
        <f>VS!L17+VS!M17+VS!N17</f>
        <v>0</v>
      </c>
      <c r="K17" s="53"/>
      <c r="L17" s="8" t="e">
        <f t="shared" si="9"/>
        <v>#VALUE!</v>
      </c>
      <c r="M17" s="8">
        <f t="shared" si="8"/>
        <v>3346204</v>
      </c>
      <c r="N17" s="8">
        <f t="shared" si="8"/>
        <v>113223.2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3"/>
      <c r="G18" s="32">
        <f>VS!C18+VS!D18+VS!E18</f>
        <v>0</v>
      </c>
      <c r="H18" s="32">
        <f>VS!F18+VS!G18+VS!H18</f>
        <v>0</v>
      </c>
      <c r="I18" s="32">
        <f>VS!I18+VS!J18+VS!K18</f>
        <v>32000</v>
      </c>
      <c r="J18" s="33">
        <f>VS!L18+VS!M18+VS!N18</f>
        <v>0</v>
      </c>
      <c r="K18" s="53"/>
      <c r="L18" s="8">
        <f t="shared" si="9"/>
        <v>0</v>
      </c>
      <c r="M18" s="8">
        <f t="shared" si="8"/>
        <v>0</v>
      </c>
      <c r="N18" s="8">
        <f t="shared" si="8"/>
        <v>32000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3"/>
      <c r="G19" s="32">
        <f>VS!C19+VS!D19+VS!E19</f>
        <v>0</v>
      </c>
      <c r="H19" s="32">
        <f>VS!F19+VS!G19+VS!H19</f>
        <v>97500</v>
      </c>
      <c r="I19" s="32">
        <f>VS!I19+VS!J19+VS!K19</f>
        <v>0</v>
      </c>
      <c r="J19" s="33">
        <f>VS!L19+VS!M19+VS!N19</f>
        <v>0</v>
      </c>
      <c r="K19" s="53"/>
      <c r="L19" s="8">
        <f t="shared" si="9"/>
        <v>0</v>
      </c>
      <c r="M19" s="8">
        <f t="shared" si="8"/>
        <v>97500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3"/>
      <c r="G20" s="32">
        <f>VS!C20+VS!D20+VS!E20</f>
        <v>947600</v>
      </c>
      <c r="H20" s="32">
        <f>VS!F20+VS!G20+VS!H20</f>
        <v>1439449.15</v>
      </c>
      <c r="I20" s="32">
        <f>VS!I20+VS!J20+VS!K20</f>
        <v>442500</v>
      </c>
      <c r="J20" s="33">
        <f>VS!L20+VS!M20+VS!N20</f>
        <v>0</v>
      </c>
      <c r="K20" s="53"/>
      <c r="L20" s="8">
        <f t="shared" si="9"/>
        <v>947600</v>
      </c>
      <c r="M20" s="8">
        <f t="shared" si="8"/>
        <v>1439449.15</v>
      </c>
      <c r="N20" s="8">
        <f t="shared" si="8"/>
        <v>442500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3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3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3"/>
      <c r="G22" s="32">
        <f>VS!C22+VS!D22+VS!E22</f>
        <v>1642982.74</v>
      </c>
      <c r="H22" s="32">
        <f>VS!F22+VS!G22+VS!H22</f>
        <v>2070490.54</v>
      </c>
      <c r="I22" s="32">
        <f>VS!I22+VS!J22+VS!K22</f>
        <v>1935700</v>
      </c>
      <c r="J22" s="33">
        <f>VS!L22+VS!M22+VS!N22</f>
        <v>0</v>
      </c>
      <c r="K22" s="53"/>
      <c r="L22" s="8">
        <f t="shared" si="9"/>
        <v>1642982.74</v>
      </c>
      <c r="M22" s="8">
        <f t="shared" si="8"/>
        <v>2070490.54</v>
      </c>
      <c r="N22" s="8">
        <f t="shared" si="8"/>
        <v>1935700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3"/>
      <c r="G23" s="32">
        <f>VS!C23+VS!D23+VS!E23</f>
        <v>52565.84</v>
      </c>
      <c r="H23" s="32">
        <f>VS!F23+VS!G23+VS!H23</f>
        <v>673463.51</v>
      </c>
      <c r="I23" s="32">
        <f>VS!I23+VS!J23+VS!K23</f>
        <v>499460.45</v>
      </c>
      <c r="J23" s="33">
        <f>VS!L23+VS!M23+VS!N23</f>
        <v>0</v>
      </c>
      <c r="K23" s="53"/>
      <c r="L23" s="8">
        <f t="shared" si="9"/>
        <v>52565.84</v>
      </c>
      <c r="M23" s="8">
        <f t="shared" si="8"/>
        <v>673463.51</v>
      </c>
      <c r="N23" s="8">
        <f t="shared" si="8"/>
        <v>499460.45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3"/>
      <c r="G24" s="32">
        <f>VS!C24+VS!D24+VS!E24</f>
        <v>172816.9</v>
      </c>
      <c r="H24" s="32">
        <f>VS!F24+VS!G24+VS!H24</f>
        <v>68735</v>
      </c>
      <c r="I24" s="32">
        <f>VS!I24+VS!J24+VS!K24</f>
        <v>399997.44</v>
      </c>
      <c r="J24" s="33">
        <f>VS!L24+VS!M24+VS!N24</f>
        <v>0</v>
      </c>
      <c r="K24" s="53"/>
      <c r="L24" s="8">
        <f t="shared" si="9"/>
        <v>172816.9</v>
      </c>
      <c r="M24" s="8">
        <f t="shared" si="8"/>
        <v>68735</v>
      </c>
      <c r="N24" s="8">
        <f t="shared" si="8"/>
        <v>399997.44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3"/>
      <c r="G25" s="31" t="e">
        <f t="shared" ref="G25:J25" si="11">SUM(G26:G34)</f>
        <v>#VALUE!</v>
      </c>
      <c r="H25" s="31">
        <f t="shared" si="11"/>
        <v>9339462.6499999985</v>
      </c>
      <c r="I25" s="31">
        <f t="shared" si="11"/>
        <v>6949712.4000000004</v>
      </c>
      <c r="J25" s="31">
        <f t="shared" si="11"/>
        <v>0</v>
      </c>
      <c r="K25" s="53"/>
      <c r="L25" s="34" t="e">
        <f>SUM(B25+G25)</f>
        <v>#VALUE!</v>
      </c>
      <c r="M25" s="34">
        <f t="shared" ref="M25:O34" si="12">SUM(C25+H25)</f>
        <v>9339462.6499999985</v>
      </c>
      <c r="N25" s="34">
        <f t="shared" si="12"/>
        <v>6949712.4000000004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3"/>
      <c r="G26" s="32">
        <f>VS!C26+VS!D26+VS!E26</f>
        <v>4455463.1999999993</v>
      </c>
      <c r="H26" s="32">
        <f>VS!F26+VS!G26+VS!H26</f>
        <v>1019419.7999999999</v>
      </c>
      <c r="I26" s="32">
        <f>VS!I26+VS!J26+VS!K26</f>
        <v>3492299.66</v>
      </c>
      <c r="J26" s="33">
        <f>VS!L26+VS!M26+VS!N26</f>
        <v>0</v>
      </c>
      <c r="K26" s="53"/>
      <c r="L26" s="8">
        <f t="shared" ref="L26:L34" si="13">SUM(B26+G26)</f>
        <v>4455463.1999999993</v>
      </c>
      <c r="M26" s="8">
        <f t="shared" si="12"/>
        <v>1019419.7999999999</v>
      </c>
      <c r="N26" s="8">
        <f t="shared" si="12"/>
        <v>3492299.66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3"/>
      <c r="G27" s="32">
        <f>VS!C27+VS!D27+VS!E27</f>
        <v>2300076.06</v>
      </c>
      <c r="H27" s="32">
        <f>VS!F27+VS!G27+VS!H27</f>
        <v>855000</v>
      </c>
      <c r="I27" s="32">
        <f>VS!I27+VS!J27+VS!K27</f>
        <v>0</v>
      </c>
      <c r="J27" s="33">
        <f>VS!L27+VS!M27+VS!N27</f>
        <v>0</v>
      </c>
      <c r="K27" s="53"/>
      <c r="L27" s="8">
        <f t="shared" si="13"/>
        <v>2300076.06</v>
      </c>
      <c r="M27" s="8">
        <f t="shared" si="12"/>
        <v>855000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3"/>
      <c r="G28" s="32" t="e">
        <f>VS!C28+VS!D28+VS!E28</f>
        <v>#VALUE!</v>
      </c>
      <c r="H28" s="32">
        <f>VS!F28+VS!G28+VS!H28</f>
        <v>434543</v>
      </c>
      <c r="I28" s="32">
        <f>VS!I28+VS!J28+VS!K28</f>
        <v>787371.43</v>
      </c>
      <c r="J28" s="33">
        <f>VS!L28+VS!M28+VS!N28</f>
        <v>0</v>
      </c>
      <c r="K28" s="53"/>
      <c r="L28" s="8" t="e">
        <f t="shared" si="13"/>
        <v>#VALUE!</v>
      </c>
      <c r="M28" s="8">
        <f t="shared" si="12"/>
        <v>434543</v>
      </c>
      <c r="N28" s="8">
        <f t="shared" si="12"/>
        <v>787371.43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3"/>
      <c r="G29" s="32">
        <f>VS!C29+VS!D29+VS!E29</f>
        <v>5489567.3099999996</v>
      </c>
      <c r="H29" s="32">
        <f>VS!F29+VS!G29+VS!H29</f>
        <v>1861067</v>
      </c>
      <c r="I29" s="32">
        <f>VS!I29+VS!J29+VS!K29</f>
        <v>0</v>
      </c>
      <c r="J29" s="33">
        <f>VS!L29+VS!M29+VS!N29</f>
        <v>0</v>
      </c>
      <c r="K29" s="53"/>
      <c r="L29" s="8">
        <f t="shared" si="13"/>
        <v>5489567.3099999996</v>
      </c>
      <c r="M29" s="8">
        <f t="shared" si="12"/>
        <v>1861067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3"/>
      <c r="G30" s="32">
        <f>VS!C30+VS!D30+VS!E30</f>
        <v>0</v>
      </c>
      <c r="H30" s="32">
        <f>VS!F30+VS!G30+VS!H30</f>
        <v>4339.92</v>
      </c>
      <c r="I30" s="32">
        <f>VS!I30+VS!J30+VS!K30</f>
        <v>0</v>
      </c>
      <c r="J30" s="33">
        <f>VS!L30+VS!M30+VS!N30</f>
        <v>0</v>
      </c>
      <c r="K30" s="53"/>
      <c r="L30" s="8">
        <f t="shared" si="13"/>
        <v>0</v>
      </c>
      <c r="M30" s="8">
        <f t="shared" si="12"/>
        <v>4339.92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3"/>
      <c r="G31" s="32">
        <f>VS!C31+VS!D31+VS!E31</f>
        <v>193238.35</v>
      </c>
      <c r="H31" s="32">
        <f>VS!F31+VS!G31+VS!H31</f>
        <v>3705</v>
      </c>
      <c r="I31" s="32">
        <f>VS!I31+VS!J31+VS!K31</f>
        <v>154042.41</v>
      </c>
      <c r="J31" s="33">
        <f>VS!L31+VS!M31+VS!N31</f>
        <v>0</v>
      </c>
      <c r="K31" s="53"/>
      <c r="L31" s="8">
        <f t="shared" si="13"/>
        <v>193238.35</v>
      </c>
      <c r="M31" s="8">
        <f t="shared" si="12"/>
        <v>3705</v>
      </c>
      <c r="N31" s="8">
        <f t="shared" si="12"/>
        <v>154042.41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3"/>
      <c r="G32" s="32">
        <f>VS!C32+VS!D32+VS!E32</f>
        <v>5554676.3299999991</v>
      </c>
      <c r="H32" s="32">
        <f>VS!F32+VS!G32+VS!H32</f>
        <v>2799374.46</v>
      </c>
      <c r="I32" s="32">
        <f>VS!I32+VS!J32+VS!K32</f>
        <v>508100.5</v>
      </c>
      <c r="J32" s="33">
        <f>VS!L32+VS!M32+VS!N32</f>
        <v>0</v>
      </c>
      <c r="K32" s="53"/>
      <c r="L32" s="8">
        <f t="shared" si="13"/>
        <v>5554676.3299999991</v>
      </c>
      <c r="M32" s="8">
        <f t="shared" si="12"/>
        <v>2799374.46</v>
      </c>
      <c r="N32" s="8">
        <f t="shared" si="12"/>
        <v>508100.5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3"/>
      <c r="G33" s="32">
        <f>VS!C33+VS!D33+VS!E33</f>
        <v>0</v>
      </c>
      <c r="H33" s="32">
        <f>VS!F33+VS!G33+VS!H33</f>
        <v>166348.84</v>
      </c>
      <c r="I33" s="32">
        <f>VS!I33+VS!J33+VS!K33</f>
        <v>0</v>
      </c>
      <c r="J33" s="33">
        <f>VS!L33+VS!M33+VS!N33</f>
        <v>0</v>
      </c>
      <c r="K33" s="53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3"/>
      <c r="G34" s="32">
        <f>VS!C34+VS!D34+VS!E34</f>
        <v>7852213.6299999999</v>
      </c>
      <c r="H34" s="32">
        <f>VS!F34+VS!G34+VS!H34</f>
        <v>2195664.63</v>
      </c>
      <c r="I34" s="32">
        <f>VS!I34+VS!J34+VS!K34</f>
        <v>2007898.4</v>
      </c>
      <c r="J34" s="33">
        <f>VS!L34+VS!M34+VS!N34</f>
        <v>0</v>
      </c>
      <c r="K34" s="53"/>
      <c r="L34" s="8">
        <f t="shared" si="13"/>
        <v>7852213.6299999999</v>
      </c>
      <c r="M34" s="8">
        <f t="shared" si="12"/>
        <v>2195664.63</v>
      </c>
      <c r="N34" s="8">
        <f t="shared" si="12"/>
        <v>2007898.4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3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3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3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3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3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3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3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3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3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3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3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3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3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3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3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3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3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3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3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3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3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3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3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3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3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3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3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3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3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3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3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3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3"/>
      <c r="G51" s="31" t="e">
        <f t="shared" ref="G51:J51" si="31">SUM(G52:G60)</f>
        <v>#VALUE!</v>
      </c>
      <c r="H51" s="31">
        <f t="shared" si="31"/>
        <v>2506972.5</v>
      </c>
      <c r="I51" s="31">
        <f t="shared" si="31"/>
        <v>1216192.3600000001</v>
      </c>
      <c r="J51" s="31">
        <f t="shared" si="31"/>
        <v>0</v>
      </c>
      <c r="K51" s="53"/>
      <c r="L51" s="34" t="e">
        <f>SUM(B51+G51)</f>
        <v>#VALUE!</v>
      </c>
      <c r="M51" s="34">
        <f t="shared" ref="M51:O60" si="32">SUM(C51+H51)</f>
        <v>2506972.5</v>
      </c>
      <c r="N51" s="34">
        <f t="shared" si="32"/>
        <v>1216192.3600000001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3"/>
      <c r="G52" s="32">
        <f>VS!C52+VS!D52+VS!E52</f>
        <v>1454614.34</v>
      </c>
      <c r="H52" s="32">
        <f>VS!F52+VS!G52+VS!H52</f>
        <v>652540</v>
      </c>
      <c r="I52" s="32">
        <f>VS!I52+VS!J52+VS!K52</f>
        <v>270283.25</v>
      </c>
      <c r="J52" s="33">
        <f>VS!L52+VS!M52+VS!N52</f>
        <v>0</v>
      </c>
      <c r="K52" s="53"/>
      <c r="L52" s="8">
        <f t="shared" ref="L52:L60" si="33">SUM(B52+G52)</f>
        <v>1454614.34</v>
      </c>
      <c r="M52" s="8">
        <f t="shared" si="32"/>
        <v>652540</v>
      </c>
      <c r="N52" s="8">
        <f t="shared" si="32"/>
        <v>270283.25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3"/>
      <c r="G53" s="32">
        <f>VS!C53+VS!D53+VS!E53</f>
        <v>96000</v>
      </c>
      <c r="H53" s="32">
        <f>VS!F53+VS!G53+VS!H53</f>
        <v>723157.1</v>
      </c>
      <c r="I53" s="32">
        <f>VS!I53+VS!J53+VS!K53</f>
        <v>0</v>
      </c>
      <c r="J53" s="33">
        <f>VS!L53+VS!M53+VS!N53</f>
        <v>0</v>
      </c>
      <c r="K53" s="53"/>
      <c r="L53" s="8">
        <f t="shared" si="33"/>
        <v>96000</v>
      </c>
      <c r="M53" s="8">
        <f t="shared" si="32"/>
        <v>723157.1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3"/>
      <c r="G54" s="32">
        <f>VS!C54+VS!D54+VS!E54</f>
        <v>0</v>
      </c>
      <c r="H54" s="32">
        <f>VS!F54+VS!G54+VS!H54</f>
        <v>0</v>
      </c>
      <c r="I54" s="32">
        <f>VS!I54+VS!J54+VS!K54</f>
        <v>673777.3</v>
      </c>
      <c r="J54" s="33">
        <f>VS!L54+VS!M54+VS!N54</f>
        <v>0</v>
      </c>
      <c r="K54" s="53"/>
      <c r="L54" s="8">
        <f t="shared" si="33"/>
        <v>0</v>
      </c>
      <c r="M54" s="8">
        <f t="shared" si="32"/>
        <v>0</v>
      </c>
      <c r="N54" s="8">
        <f t="shared" si="32"/>
        <v>673777.3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3"/>
      <c r="G55" s="32">
        <f>VS!C55+VS!D55+VS!E55</f>
        <v>0</v>
      </c>
      <c r="H55" s="32">
        <f>VS!F55+VS!G55+VS!H55</f>
        <v>0</v>
      </c>
      <c r="I55" s="32">
        <f>VS!I55+VS!J55+VS!K55</f>
        <v>0</v>
      </c>
      <c r="J55" s="33">
        <f>VS!L55+VS!M55+VS!N55</f>
        <v>0</v>
      </c>
      <c r="K55" s="53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3"/>
      <c r="G56" s="32" t="e">
        <f>VS!C56+VS!D56+VS!E56</f>
        <v>#VALUE!</v>
      </c>
      <c r="H56" s="32">
        <f>VS!F56+VS!G56+VS!H56</f>
        <v>1131275.3999999999</v>
      </c>
      <c r="I56" s="32">
        <f>VS!I56+VS!J56+VS!K56</f>
        <v>272131.81</v>
      </c>
      <c r="J56" s="33">
        <f>VS!L56+VS!M56+VS!N56</f>
        <v>0</v>
      </c>
      <c r="K56" s="53"/>
      <c r="L56" s="8" t="e">
        <f t="shared" si="33"/>
        <v>#VALUE!</v>
      </c>
      <c r="M56" s="8">
        <f t="shared" si="32"/>
        <v>1131275.3999999999</v>
      </c>
      <c r="N56" s="8">
        <f t="shared" si="32"/>
        <v>272131.81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3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3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3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3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3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3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3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3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3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3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3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3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3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3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3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3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3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3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3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3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3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3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3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3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3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3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3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3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3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3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3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3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3"/>
      <c r="G73" s="31" t="e">
        <f>+G9+G15+G25+G35+G43+G51+G61+G66+G69</f>
        <v>#VALUE!</v>
      </c>
      <c r="H73" s="31">
        <f t="shared" ref="H73:J73" si="48">+H9+H15+H25+H35+H43+H51+H61+H66+H69</f>
        <v>221580674.34</v>
      </c>
      <c r="I73" s="31">
        <f t="shared" si="48"/>
        <v>76930204.650000006</v>
      </c>
      <c r="J73" s="31">
        <f t="shared" si="48"/>
        <v>0</v>
      </c>
      <c r="K73" s="53"/>
      <c r="L73" s="10" t="e">
        <f>SUM(B73+G73)</f>
        <v>#VALUE!</v>
      </c>
      <c r="M73" s="10">
        <f t="shared" si="45"/>
        <v>221580674.34</v>
      </c>
      <c r="N73" s="10">
        <f t="shared" si="45"/>
        <v>76930204.650000006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3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3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3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3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3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3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3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3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3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3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3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3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3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3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3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3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3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3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3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3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4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4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1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.75" customHeight="1" x14ac:dyDescent="0.25">
      <c r="A2" s="58" t="s">
        <v>106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8.75" x14ac:dyDescent="0.2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x14ac:dyDescent="0.25">
      <c r="A4" s="62" t="s">
        <v>110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1"/>
  <sheetViews>
    <sheetView tabSelected="1" zoomScale="82" zoomScaleNormal="82" workbookViewId="0">
      <selection activeCell="Q95" sqref="Q95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5.140625" customWidth="1"/>
    <col min="6" max="6" width="15" style="36" customWidth="1"/>
    <col min="7" max="7" width="14.5703125" style="36" customWidth="1"/>
    <col min="8" max="8" width="14.140625" customWidth="1"/>
    <col min="9" max="9" width="14.28515625" customWidth="1"/>
    <col min="10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4" t="s">
        <v>102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8.75" customHeight="1" x14ac:dyDescent="0.25">
      <c r="A2" s="64">
        <v>2025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75" x14ac:dyDescent="0.25">
      <c r="A3" s="65" t="s">
        <v>103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5.75" x14ac:dyDescent="0.25">
      <c r="A4" s="66" t="s">
        <v>114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5">
      <c r="A5" s="67" t="s">
        <v>36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5">
      <c r="A6" s="68"/>
      <c r="B6" s="68"/>
      <c r="C6" s="68"/>
      <c r="D6" s="68"/>
      <c r="E6" s="68"/>
      <c r="F6" s="69"/>
      <c r="G6" s="69"/>
      <c r="H6" s="68"/>
      <c r="I6" s="68"/>
      <c r="J6" s="68"/>
      <c r="K6" s="68"/>
      <c r="L6" s="68"/>
      <c r="M6" s="68"/>
      <c r="N6" s="68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48">
        <v>225853906.24000001</v>
      </c>
      <c r="C9" s="29">
        <v>53840560.890000001</v>
      </c>
      <c r="D9" s="29">
        <v>54150154.43</v>
      </c>
      <c r="E9" s="29">
        <v>53867241.689999998</v>
      </c>
      <c r="F9" s="29">
        <v>73332412.370000005</v>
      </c>
      <c r="G9" s="29">
        <v>63995949.229999997</v>
      </c>
      <c r="H9" s="29">
        <v>63588758.950000003</v>
      </c>
      <c r="I9" s="29">
        <f t="shared" ref="I9:N9" si="0">SUM(I10:I14)</f>
        <v>65204418.800000004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x14ac:dyDescent="0.25">
      <c r="A10" s="18" t="s">
        <v>3</v>
      </c>
      <c r="B10" s="30">
        <v>287147995.50999999</v>
      </c>
      <c r="C10" s="35">
        <v>53487877.170000002</v>
      </c>
      <c r="D10" s="35">
        <v>52787256.960000001</v>
      </c>
      <c r="E10" s="35">
        <v>53867241.689999998</v>
      </c>
      <c r="F10" s="35">
        <v>63488772.130000003</v>
      </c>
      <c r="G10" s="35">
        <v>63516847.560000002</v>
      </c>
      <c r="H10" s="19">
        <v>63588758.950000003</v>
      </c>
      <c r="I10" s="19">
        <v>63691258.32</v>
      </c>
      <c r="J10" s="19"/>
      <c r="K10" s="19"/>
      <c r="L10" s="19"/>
      <c r="M10" s="19"/>
      <c r="N10" s="19"/>
    </row>
    <row r="11" spans="1:14" x14ac:dyDescent="0.25">
      <c r="A11" s="18" t="s">
        <v>4</v>
      </c>
      <c r="B11" s="30">
        <v>10945895.300000001</v>
      </c>
      <c r="C11" s="35">
        <v>197000</v>
      </c>
      <c r="D11" s="35">
        <v>1143390</v>
      </c>
      <c r="E11" s="35"/>
      <c r="F11" s="35">
        <v>9404505.3000000007</v>
      </c>
      <c r="G11" s="35">
        <v>201000</v>
      </c>
      <c r="H11" s="19">
        <v>137000</v>
      </c>
      <c r="I11" s="19">
        <v>990058.67</v>
      </c>
      <c r="J11" s="19"/>
      <c r="K11" s="19"/>
      <c r="L11" s="19"/>
      <c r="M11" s="19"/>
      <c r="N11" s="19"/>
    </row>
    <row r="12" spans="1:14" ht="30" x14ac:dyDescent="0.25">
      <c r="A12" s="18" t="s">
        <v>37</v>
      </c>
      <c r="B12" s="30"/>
      <c r="C12" s="35"/>
      <c r="D12" s="36"/>
      <c r="E12" s="36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0">
        <v>107093.7</v>
      </c>
      <c r="C13" s="35"/>
      <c r="D13" s="35">
        <v>107093.7</v>
      </c>
      <c r="E13" s="35"/>
      <c r="F13" s="35"/>
      <c r="G13" s="35"/>
      <c r="H13" s="19"/>
      <c r="I13" s="19">
        <v>88773.27</v>
      </c>
      <c r="J13" s="19"/>
      <c r="K13" s="19"/>
      <c r="L13" s="19"/>
      <c r="M13" s="19"/>
      <c r="N13" s="19"/>
    </row>
    <row r="14" spans="1:14" ht="30" x14ac:dyDescent="0.25">
      <c r="A14" s="18" t="s">
        <v>6</v>
      </c>
      <c r="B14" s="30">
        <v>925334.1</v>
      </c>
      <c r="C14" s="37">
        <v>155683.72</v>
      </c>
      <c r="D14" s="35">
        <v>112413.77</v>
      </c>
      <c r="E14" s="35"/>
      <c r="F14" s="35">
        <v>439134.94</v>
      </c>
      <c r="G14" s="35">
        <v>218101.67</v>
      </c>
      <c r="H14" s="19"/>
      <c r="I14" s="19">
        <v>434328.54</v>
      </c>
      <c r="J14" s="19"/>
      <c r="K14" s="19"/>
      <c r="L14" s="19"/>
      <c r="M14" s="19"/>
      <c r="N14" s="19"/>
    </row>
    <row r="15" spans="1:14" x14ac:dyDescent="0.25">
      <c r="A15" s="9" t="s">
        <v>7</v>
      </c>
      <c r="B15" s="48">
        <v>3918401.61</v>
      </c>
      <c r="C15" s="29">
        <v>1917626.07</v>
      </c>
      <c r="D15" s="29">
        <v>2000775.54</v>
      </c>
      <c r="E15" s="29">
        <v>1673728.02</v>
      </c>
      <c r="F15" s="29">
        <v>3009139.77</v>
      </c>
      <c r="G15" s="29">
        <v>4664310.84</v>
      </c>
      <c r="H15" s="29">
        <v>1066668.05</v>
      </c>
      <c r="I15" s="29">
        <f t="shared" ref="I15:N15" si="1">SUM(I16:I24)</f>
        <v>3559881.0900000003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</row>
    <row r="16" spans="1:14" x14ac:dyDescent="0.25">
      <c r="A16" s="18" t="s">
        <v>8</v>
      </c>
      <c r="B16" s="30">
        <v>3182112.08</v>
      </c>
      <c r="C16" s="35">
        <v>813179.91</v>
      </c>
      <c r="D16" s="35">
        <v>670561.73</v>
      </c>
      <c r="E16" s="35">
        <v>767317.51</v>
      </c>
      <c r="F16" s="35">
        <v>554605.92000000004</v>
      </c>
      <c r="G16" s="35">
        <v>376447.01</v>
      </c>
      <c r="H16" s="19">
        <v>113223.51</v>
      </c>
      <c r="I16" s="19">
        <v>137000</v>
      </c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v>3346204</v>
      </c>
      <c r="C17" s="35"/>
      <c r="D17" s="35" t="s">
        <v>112</v>
      </c>
      <c r="E17" s="35"/>
      <c r="F17" s="35">
        <v>1552054</v>
      </c>
      <c r="G17" s="35">
        <v>1794150</v>
      </c>
      <c r="H17" s="19"/>
      <c r="I17" s="19">
        <v>113223.2</v>
      </c>
      <c r="J17" s="19"/>
      <c r="K17" s="19"/>
      <c r="L17" s="19"/>
      <c r="M17" s="19"/>
      <c r="N17" s="19"/>
    </row>
    <row r="18" spans="1:14" x14ac:dyDescent="0.25">
      <c r="A18" s="18" t="s">
        <v>10</v>
      </c>
      <c r="B18" s="30"/>
      <c r="C18" s="35"/>
      <c r="D18" s="35"/>
      <c r="E18" s="35"/>
      <c r="F18" s="35"/>
      <c r="G18" s="35"/>
      <c r="H18" s="19"/>
      <c r="I18" s="19">
        <v>32000</v>
      </c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v>97500</v>
      </c>
      <c r="C19" s="35"/>
      <c r="D19" s="35"/>
      <c r="E19" s="35"/>
      <c r="F19" s="35"/>
      <c r="G19" s="35">
        <v>97500</v>
      </c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v>1861449.15</v>
      </c>
      <c r="C20" s="35">
        <v>442500</v>
      </c>
      <c r="D20" s="35">
        <v>62600</v>
      </c>
      <c r="E20" s="35">
        <v>442500</v>
      </c>
      <c r="F20" s="35">
        <v>471349.15</v>
      </c>
      <c r="G20" s="35">
        <v>442500</v>
      </c>
      <c r="H20" s="19">
        <v>525600</v>
      </c>
      <c r="I20" s="19">
        <v>442500</v>
      </c>
      <c r="J20" s="19"/>
      <c r="K20" s="19"/>
      <c r="L20" s="19"/>
      <c r="M20" s="19"/>
      <c r="N20" s="19"/>
    </row>
    <row r="21" spans="1:14" x14ac:dyDescent="0.25">
      <c r="A21" s="18" t="s">
        <v>13</v>
      </c>
      <c r="B21" s="30"/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v>3434163.27</v>
      </c>
      <c r="C22" s="35">
        <v>461034.26</v>
      </c>
      <c r="D22" s="35">
        <v>1175124.24</v>
      </c>
      <c r="E22" s="35">
        <v>6824.24</v>
      </c>
      <c r="F22" s="35">
        <v>230530.7</v>
      </c>
      <c r="G22" s="35">
        <v>1560649.83</v>
      </c>
      <c r="H22" s="19">
        <v>279310.01</v>
      </c>
      <c r="I22" s="19">
        <v>1935700</v>
      </c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v>620269.84</v>
      </c>
      <c r="C23" s="35">
        <v>29829.599999999999</v>
      </c>
      <c r="D23" s="35">
        <v>9889.57</v>
      </c>
      <c r="E23" s="35">
        <v>12846.67</v>
      </c>
      <c r="F23" s="35">
        <v>200600</v>
      </c>
      <c r="G23" s="35">
        <v>367104</v>
      </c>
      <c r="H23" s="19">
        <v>105759.51</v>
      </c>
      <c r="I23" s="19">
        <v>499460.45</v>
      </c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v>198776.9</v>
      </c>
      <c r="C24" s="35">
        <v>171082.3</v>
      </c>
      <c r="D24" s="35"/>
      <c r="E24" s="35">
        <v>1734.6</v>
      </c>
      <c r="F24" s="35"/>
      <c r="G24" s="35">
        <v>25960</v>
      </c>
      <c r="H24" s="19">
        <v>42775</v>
      </c>
      <c r="I24" s="19">
        <v>399997.44</v>
      </c>
      <c r="J24" s="19"/>
      <c r="K24" s="19"/>
      <c r="L24" s="19"/>
      <c r="M24" s="19"/>
      <c r="N24" s="19"/>
    </row>
    <row r="25" spans="1:14" x14ac:dyDescent="0.25">
      <c r="A25" s="9" t="s">
        <v>16</v>
      </c>
      <c r="B25" s="48">
        <v>25845234.879999999</v>
      </c>
      <c r="C25" s="29">
        <v>17504051.559999999</v>
      </c>
      <c r="D25" s="29">
        <v>3376088.99</v>
      </c>
      <c r="E25" s="29">
        <v>4965094.33</v>
      </c>
      <c r="F25" s="29">
        <v>2037304.59</v>
      </c>
      <c r="G25" s="29">
        <v>2914713.02</v>
      </c>
      <c r="H25" s="29">
        <f t="shared" ref="H25:M25" si="2">SUM(H26:H34)</f>
        <v>4387445.04</v>
      </c>
      <c r="I25" s="29">
        <f t="shared" si="2"/>
        <v>6949712.4000000004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29">
        <f>SUM(N26:N34)</f>
        <v>0</v>
      </c>
    </row>
    <row r="26" spans="1:14" ht="30" x14ac:dyDescent="0.25">
      <c r="A26" s="18" t="s">
        <v>17</v>
      </c>
      <c r="B26" s="30">
        <v>5461073</v>
      </c>
      <c r="C26" s="35">
        <v>2324976.4</v>
      </c>
      <c r="D26" s="35"/>
      <c r="E26" s="35">
        <v>2130486.7999999998</v>
      </c>
      <c r="F26" s="35">
        <v>16655.7</v>
      </c>
      <c r="G26" s="35">
        <v>988954.1</v>
      </c>
      <c r="H26" s="19">
        <v>13810</v>
      </c>
      <c r="I26" s="19">
        <v>3492299.66</v>
      </c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v>3155076.06</v>
      </c>
      <c r="C27" s="35">
        <v>1667163</v>
      </c>
      <c r="D27" s="35">
        <v>593265.06000000006</v>
      </c>
      <c r="E27" s="35">
        <v>39648</v>
      </c>
      <c r="F27" s="35">
        <v>855000</v>
      </c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v>250742</v>
      </c>
      <c r="C28" s="35" t="s">
        <v>111</v>
      </c>
      <c r="D28" s="35"/>
      <c r="E28" s="35"/>
      <c r="F28" s="35">
        <v>233750</v>
      </c>
      <c r="G28" s="35">
        <v>16992</v>
      </c>
      <c r="H28" s="19">
        <v>183801</v>
      </c>
      <c r="I28" s="19">
        <v>787371.43</v>
      </c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v>6808317.3099999996</v>
      </c>
      <c r="C29" s="35">
        <v>5071450</v>
      </c>
      <c r="D29" s="35">
        <v>18517.310000000001</v>
      </c>
      <c r="E29" s="35">
        <v>399600</v>
      </c>
      <c r="F29" s="35"/>
      <c r="G29" s="35">
        <v>1318750</v>
      </c>
      <c r="H29" s="19">
        <v>542317</v>
      </c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v>4339.92</v>
      </c>
      <c r="C30" s="35"/>
      <c r="D30" s="35"/>
      <c r="E30" s="35"/>
      <c r="F30" s="35"/>
      <c r="G30" s="35">
        <v>4339.92</v>
      </c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v>193238.35</v>
      </c>
      <c r="C31" s="35"/>
      <c r="D31" s="35"/>
      <c r="E31" s="35">
        <v>193238.35</v>
      </c>
      <c r="F31" s="35"/>
      <c r="G31" s="35"/>
      <c r="H31" s="19">
        <v>3705</v>
      </c>
      <c r="I31" s="19">
        <v>154042.41</v>
      </c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v>6719114.1600000001</v>
      </c>
      <c r="C32" s="35">
        <v>2467207.94</v>
      </c>
      <c r="D32" s="35">
        <v>2682781.92</v>
      </c>
      <c r="E32" s="35">
        <v>404686.47</v>
      </c>
      <c r="F32" s="35">
        <v>765550.05</v>
      </c>
      <c r="G32" s="35">
        <v>398887.78</v>
      </c>
      <c r="H32" s="19">
        <v>1634936.63</v>
      </c>
      <c r="I32" s="19">
        <v>508100.5</v>
      </c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v>166348.84</v>
      </c>
      <c r="C33" s="35"/>
      <c r="D33" s="35"/>
      <c r="E33" s="35"/>
      <c r="F33" s="35">
        <v>166348.84</v>
      </c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v>8039002.8499999996</v>
      </c>
      <c r="C34" s="35">
        <v>5973254.2199999997</v>
      </c>
      <c r="D34" s="35">
        <v>81524.7</v>
      </c>
      <c r="E34" s="35">
        <v>1797434.71</v>
      </c>
      <c r="F34" s="35"/>
      <c r="G34" s="35">
        <v>186789.22</v>
      </c>
      <c r="H34" s="19">
        <v>2008875.41</v>
      </c>
      <c r="I34" s="19">
        <v>2007898.4</v>
      </c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v>7857213.6299999999</v>
      </c>
      <c r="C35" s="29"/>
      <c r="D35" s="29"/>
      <c r="E35" s="29"/>
      <c r="F35" s="29"/>
      <c r="G35" s="29"/>
      <c r="H35" s="29"/>
      <c r="I35" s="29">
        <f t="shared" ref="I35:N35" si="3">SUM(I36:I42)</f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ht="30" x14ac:dyDescent="0.25">
      <c r="A36" s="18" t="s">
        <v>26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/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/>
      <c r="C43" s="29"/>
      <c r="D43" s="29"/>
      <c r="E43" s="29"/>
      <c r="F43" s="29"/>
      <c r="G43" s="29">
        <f t="shared" ref="G43:N43" si="4">SUM(G44:G50)</f>
        <v>0</v>
      </c>
      <c r="H43" s="29">
        <f t="shared" si="4"/>
        <v>0</v>
      </c>
      <c r="I43" s="29">
        <f t="shared" si="4"/>
        <v>0</v>
      </c>
      <c r="J43" s="29">
        <f t="shared" si="4"/>
        <v>0</v>
      </c>
      <c r="K43" s="29">
        <f t="shared" si="4"/>
        <v>0</v>
      </c>
      <c r="L43" s="29">
        <f t="shared" si="4"/>
        <v>0</v>
      </c>
      <c r="M43" s="29">
        <f t="shared" si="4"/>
        <v>0</v>
      </c>
      <c r="N43" s="29">
        <f t="shared" si="4"/>
        <v>0</v>
      </c>
    </row>
    <row r="44" spans="1:14" ht="30" x14ac:dyDescent="0.25">
      <c r="A44" s="18" t="s">
        <v>46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/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v>1560614.34</v>
      </c>
      <c r="C51" s="29"/>
      <c r="D51" s="29"/>
      <c r="E51" s="29">
        <v>1550614.34</v>
      </c>
      <c r="F51" s="29">
        <v>842636.04</v>
      </c>
      <c r="G51" s="29">
        <v>648581.5</v>
      </c>
      <c r="H51" s="29">
        <v>1015754.96</v>
      </c>
      <c r="I51" s="29">
        <f t="shared" ref="I51:N51" si="5">SUM(I52:I60)</f>
        <v>1216192.3600000001</v>
      </c>
      <c r="J51" s="29">
        <f t="shared" si="5"/>
        <v>0</v>
      </c>
      <c r="K51" s="29">
        <f t="shared" si="5"/>
        <v>0</v>
      </c>
      <c r="L51" s="29">
        <f t="shared" si="5"/>
        <v>0</v>
      </c>
      <c r="M51" s="29">
        <f t="shared" si="5"/>
        <v>0</v>
      </c>
      <c r="N51" s="29">
        <f t="shared" si="5"/>
        <v>0</v>
      </c>
    </row>
    <row r="52" spans="1:14" x14ac:dyDescent="0.25">
      <c r="A52" s="18" t="s">
        <v>29</v>
      </c>
      <c r="B52" s="30">
        <v>2013757.54</v>
      </c>
      <c r="C52" s="35"/>
      <c r="D52" s="35"/>
      <c r="E52" s="35">
        <v>1454614.34</v>
      </c>
      <c r="F52" s="35"/>
      <c r="G52" s="35">
        <v>559143</v>
      </c>
      <c r="H52" s="19">
        <v>93397</v>
      </c>
      <c r="I52" s="19">
        <v>270283.25</v>
      </c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v>129364.5</v>
      </c>
      <c r="C53" s="35"/>
      <c r="D53" s="35"/>
      <c r="E53" s="35">
        <v>96000</v>
      </c>
      <c r="F53" s="35"/>
      <c r="G53" s="35">
        <v>33364.5</v>
      </c>
      <c r="H53" s="19">
        <v>689792.6</v>
      </c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/>
      <c r="C54" s="35"/>
      <c r="D54" s="35"/>
      <c r="E54" s="35"/>
      <c r="F54" s="35"/>
      <c r="G54" s="35"/>
      <c r="H54" s="19"/>
      <c r="I54" s="19">
        <v>673777.3</v>
      </c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/>
      <c r="C55" s="35"/>
      <c r="D55" s="35"/>
      <c r="E55" s="35"/>
      <c r="F55" s="35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v>898710.94</v>
      </c>
      <c r="C56" s="35" t="s">
        <v>113</v>
      </c>
      <c r="D56" s="35"/>
      <c r="E56" s="35"/>
      <c r="F56" s="35">
        <v>842636.04</v>
      </c>
      <c r="G56" s="35">
        <v>56074</v>
      </c>
      <c r="H56" s="19">
        <v>232565.36</v>
      </c>
      <c r="I56" s="19">
        <v>272131.81</v>
      </c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/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/>
      <c r="C61" s="29"/>
      <c r="D61" s="29"/>
      <c r="E61" s="29"/>
      <c r="F61" s="29"/>
      <c r="G61" s="29">
        <f t="shared" ref="G61:N61" si="6">SUM(G62:G65)</f>
        <v>0</v>
      </c>
      <c r="H61" s="29">
        <f t="shared" si="6"/>
        <v>0</v>
      </c>
      <c r="I61" s="29">
        <f t="shared" si="6"/>
        <v>0</v>
      </c>
      <c r="J61" s="29">
        <f t="shared" si="6"/>
        <v>0</v>
      </c>
      <c r="K61" s="29">
        <f t="shared" si="6"/>
        <v>0</v>
      </c>
      <c r="L61" s="29">
        <f t="shared" si="6"/>
        <v>0</v>
      </c>
      <c r="M61" s="29">
        <f t="shared" si="6"/>
        <v>0</v>
      </c>
      <c r="N61" s="29">
        <f t="shared" si="6"/>
        <v>0</v>
      </c>
    </row>
    <row r="62" spans="1:14" x14ac:dyDescent="0.25">
      <c r="A62" s="18" t="s">
        <v>57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/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/>
      <c r="C66" s="29"/>
      <c r="D66" s="29"/>
      <c r="E66" s="29"/>
      <c r="F66" s="29"/>
      <c r="G66" s="29"/>
      <c r="H66" s="29">
        <f t="shared" ref="H66:N66" si="7">SUM(H67:H68)</f>
        <v>0</v>
      </c>
      <c r="I66" s="29">
        <f t="shared" si="7"/>
        <v>0</v>
      </c>
      <c r="J66" s="29">
        <f t="shared" si="7"/>
        <v>0</v>
      </c>
      <c r="K66" s="29">
        <f t="shared" si="7"/>
        <v>0</v>
      </c>
      <c r="L66" s="29">
        <f t="shared" si="7"/>
        <v>0</v>
      </c>
      <c r="M66" s="29">
        <f t="shared" si="7"/>
        <v>0</v>
      </c>
      <c r="N66" s="29">
        <f t="shared" si="7"/>
        <v>0</v>
      </c>
    </row>
    <row r="67" spans="1:14" x14ac:dyDescent="0.25">
      <c r="A67" s="18" t="s">
        <v>62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/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/>
      <c r="C69" s="29"/>
      <c r="D69" s="29"/>
      <c r="E69" s="29"/>
      <c r="F69" s="29"/>
      <c r="G69" s="29">
        <f t="shared" ref="G69:N69" si="8">SUM(G70:G72)</f>
        <v>0</v>
      </c>
      <c r="H69" s="29">
        <f t="shared" si="8"/>
        <v>0</v>
      </c>
      <c r="I69" s="29">
        <f t="shared" si="8"/>
        <v>0</v>
      </c>
      <c r="J69" s="29">
        <f t="shared" si="8"/>
        <v>0</v>
      </c>
      <c r="K69" s="29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</row>
    <row r="70" spans="1:14" ht="30" x14ac:dyDescent="0.25">
      <c r="A70" s="18" t="s">
        <v>65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/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/>
      <c r="C73" s="26"/>
      <c r="D73" s="26"/>
      <c r="E73" s="26"/>
      <c r="F73" s="40"/>
      <c r="G73" s="40"/>
      <c r="H73" s="26">
        <f t="shared" ref="H73:N73" si="9">H9+H15+H25+H35+H43+H51+H61+H66+H69</f>
        <v>70058627</v>
      </c>
      <c r="I73" s="26">
        <f t="shared" si="9"/>
        <v>76930204.650000006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7">
        <v>276087429.05000001</v>
      </c>
      <c r="C85" s="27">
        <v>73282238.519999996</v>
      </c>
      <c r="D85" s="27">
        <v>59527018.960000001</v>
      </c>
      <c r="E85" s="27">
        <v>64056678.380000003</v>
      </c>
      <c r="F85" s="27">
        <v>79221492.769999996</v>
      </c>
      <c r="G85" s="27">
        <v>72223554.590000004</v>
      </c>
      <c r="H85" s="27">
        <f t="shared" ref="H85:N85" si="10">H73</f>
        <v>70058627</v>
      </c>
      <c r="I85" s="27">
        <f t="shared" si="10"/>
        <v>76930204.650000006</v>
      </c>
      <c r="J85" s="27">
        <f t="shared" si="10"/>
        <v>0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</row>
    <row r="86" spans="1:14" x14ac:dyDescent="0.25">
      <c r="A86" s="68" t="s">
        <v>93</v>
      </c>
      <c r="B86" s="68"/>
      <c r="C86" s="68"/>
      <c r="D86" s="68"/>
      <c r="E86" s="68"/>
      <c r="F86" s="69"/>
      <c r="G86" s="70"/>
      <c r="H86" s="68"/>
      <c r="I86" s="68"/>
      <c r="J86" s="68"/>
      <c r="K86" s="68"/>
      <c r="L86" s="68"/>
      <c r="M86" s="68"/>
      <c r="N86" s="68"/>
    </row>
    <row r="87" spans="1:14" x14ac:dyDescent="0.25">
      <c r="A87" s="68" t="s">
        <v>91</v>
      </c>
      <c r="B87" s="68"/>
      <c r="C87" s="68"/>
      <c r="D87" s="68"/>
      <c r="E87" s="68"/>
      <c r="F87" s="69"/>
      <c r="G87" s="69"/>
      <c r="H87" s="68"/>
      <c r="I87" s="68"/>
      <c r="J87" s="68"/>
      <c r="K87" s="68"/>
      <c r="L87" s="68"/>
      <c r="M87" s="68"/>
      <c r="N87" s="68"/>
    </row>
    <row r="88" spans="1:14" x14ac:dyDescent="0.25">
      <c r="A88" s="68" t="s">
        <v>92</v>
      </c>
      <c r="B88" s="68"/>
      <c r="C88" s="68"/>
      <c r="D88" s="68"/>
      <c r="E88" s="68"/>
      <c r="F88" s="69"/>
      <c r="G88" s="69"/>
      <c r="H88" s="68"/>
      <c r="I88" s="68"/>
      <c r="J88" s="68"/>
      <c r="K88" s="68"/>
      <c r="L88" s="68"/>
      <c r="M88" s="68"/>
      <c r="N88" s="68"/>
    </row>
    <row r="89" spans="1:14" x14ac:dyDescent="0.25">
      <c r="A89" s="68"/>
      <c r="B89" s="68"/>
      <c r="C89" s="68"/>
      <c r="D89" s="68"/>
      <c r="E89" s="68"/>
      <c r="F89" s="69"/>
      <c r="G89" s="69"/>
      <c r="H89" s="68"/>
      <c r="I89" s="68"/>
      <c r="J89" s="68"/>
      <c r="K89" s="68"/>
      <c r="L89" s="68"/>
      <c r="M89" s="68"/>
      <c r="N89" s="68"/>
    </row>
    <row r="90" spans="1:14" x14ac:dyDescent="0.25">
      <c r="A90" s="68"/>
      <c r="B90" s="68"/>
      <c r="C90" s="68"/>
      <c r="D90" s="68"/>
      <c r="E90" s="68"/>
      <c r="F90" s="69"/>
      <c r="G90" s="69"/>
      <c r="H90" s="68"/>
      <c r="I90" s="68"/>
      <c r="J90" s="68"/>
      <c r="K90" s="68"/>
      <c r="L90" s="68"/>
      <c r="M90" s="68"/>
      <c r="N90" s="68"/>
    </row>
    <row r="91" spans="1:14" x14ac:dyDescent="0.25">
      <c r="A91" s="68"/>
      <c r="B91" s="68"/>
      <c r="C91" s="68"/>
      <c r="D91" s="68"/>
      <c r="E91" s="68"/>
      <c r="F91" s="69"/>
      <c r="G91" s="69"/>
      <c r="H91" s="68"/>
      <c r="I91" s="68"/>
      <c r="J91" s="68"/>
      <c r="K91" s="68"/>
      <c r="L91" s="68"/>
      <c r="M91" s="68"/>
      <c r="N91" s="68"/>
    </row>
    <row r="92" spans="1:14" x14ac:dyDescent="0.25">
      <c r="A92" s="68"/>
      <c r="B92" s="68"/>
      <c r="C92" s="68"/>
      <c r="D92" s="68"/>
      <c r="E92" s="68"/>
      <c r="F92" s="69"/>
      <c r="G92" s="69"/>
      <c r="H92" s="68"/>
      <c r="I92" s="68"/>
      <c r="J92" s="68"/>
      <c r="K92" s="68"/>
      <c r="L92" s="68"/>
      <c r="M92" s="68"/>
      <c r="N92" s="68"/>
    </row>
    <row r="93" spans="1:14" x14ac:dyDescent="0.25">
      <c r="A93" s="68"/>
      <c r="B93" s="68"/>
      <c r="C93" s="68"/>
      <c r="D93" s="68"/>
      <c r="E93" s="68"/>
      <c r="F93" s="69"/>
      <c r="G93" s="69" t="s">
        <v>112</v>
      </c>
      <c r="H93" s="68"/>
      <c r="I93" s="68"/>
      <c r="J93" s="68"/>
      <c r="K93" s="68"/>
      <c r="L93" s="68"/>
      <c r="M93" s="68"/>
      <c r="N93" s="68"/>
    </row>
    <row r="94" spans="1:14" x14ac:dyDescent="0.25">
      <c r="A94" s="68"/>
      <c r="B94" s="68"/>
      <c r="C94" s="68"/>
      <c r="D94" s="68"/>
      <c r="E94" s="68"/>
      <c r="F94" s="69"/>
      <c r="G94" s="69"/>
      <c r="H94" s="68"/>
      <c r="I94" s="68"/>
      <c r="J94" s="68"/>
      <c r="K94" s="68"/>
      <c r="L94" s="68"/>
      <c r="M94" s="68"/>
      <c r="N94" s="68"/>
    </row>
    <row r="95" spans="1:14" x14ac:dyDescent="0.25">
      <c r="A95" s="68"/>
      <c r="B95" s="68"/>
      <c r="C95" s="68"/>
      <c r="D95" s="68"/>
      <c r="E95" s="68"/>
      <c r="F95" s="69"/>
      <c r="G95" s="69"/>
      <c r="H95" s="68"/>
      <c r="I95" s="68"/>
      <c r="J95" s="68"/>
      <c r="K95" s="68"/>
      <c r="L95" s="68"/>
      <c r="M95" s="68"/>
      <c r="N95" s="68"/>
    </row>
    <row r="96" spans="1:14" x14ac:dyDescent="0.25">
      <c r="A96" s="68"/>
      <c r="B96" s="68"/>
      <c r="C96" s="68"/>
      <c r="D96" s="68"/>
      <c r="E96" s="68"/>
      <c r="F96" s="69"/>
      <c r="G96" s="69"/>
      <c r="H96" s="68"/>
      <c r="I96" s="68"/>
      <c r="J96" s="68"/>
      <c r="K96" s="68"/>
      <c r="L96" s="68"/>
      <c r="M96" s="68"/>
      <c r="N96" s="68"/>
    </row>
    <row r="97" spans="1:14" x14ac:dyDescent="0.25">
      <c r="A97" s="68"/>
      <c r="B97" s="68"/>
      <c r="C97" s="68"/>
      <c r="D97" s="68"/>
      <c r="E97" s="68"/>
      <c r="F97" s="69"/>
      <c r="G97" s="69"/>
      <c r="H97" s="68"/>
      <c r="I97" s="68"/>
      <c r="J97" s="68"/>
      <c r="K97" s="68"/>
      <c r="L97" s="68"/>
      <c r="M97" s="68"/>
      <c r="N97" s="68"/>
    </row>
    <row r="98" spans="1:14" x14ac:dyDescent="0.25">
      <c r="A98" s="68"/>
      <c r="B98" s="68"/>
      <c r="C98" s="68"/>
      <c r="D98" s="68"/>
      <c r="E98" s="68"/>
      <c r="F98" s="69"/>
      <c r="G98" s="69"/>
      <c r="H98" s="68"/>
      <c r="I98" s="68"/>
      <c r="J98" s="68"/>
      <c r="K98" s="68"/>
      <c r="L98" s="68"/>
      <c r="M98" s="68"/>
      <c r="N98" s="68"/>
    </row>
    <row r="99" spans="1:14" x14ac:dyDescent="0.25">
      <c r="A99" s="68"/>
      <c r="B99" s="68"/>
      <c r="C99" s="68"/>
      <c r="D99" s="68"/>
      <c r="E99" s="68"/>
      <c r="F99" s="69"/>
      <c r="G99" s="69"/>
      <c r="H99" s="68"/>
      <c r="I99" s="68"/>
      <c r="J99" s="68"/>
      <c r="K99" s="68"/>
      <c r="L99" s="68"/>
      <c r="M99" s="68"/>
      <c r="N99" s="68"/>
    </row>
    <row r="100" spans="1:14" x14ac:dyDescent="0.25">
      <c r="A100" s="68"/>
      <c r="B100" s="68"/>
      <c r="C100" s="68"/>
      <c r="D100" s="68"/>
      <c r="E100" s="68"/>
      <c r="F100" s="69"/>
      <c r="G100" s="69"/>
      <c r="H100" s="68"/>
      <c r="I100" s="68"/>
      <c r="J100" s="68"/>
      <c r="K100" s="68"/>
      <c r="L100" s="68"/>
      <c r="M100" s="68"/>
      <c r="N100" s="68"/>
    </row>
    <row r="101" spans="1:14" x14ac:dyDescent="0.25">
      <c r="A101" s="68"/>
      <c r="B101" s="68"/>
      <c r="C101" s="68"/>
      <c r="D101" s="68"/>
      <c r="E101" s="68"/>
      <c r="F101" s="69"/>
      <c r="G101" s="69"/>
      <c r="H101" s="68"/>
      <c r="I101" s="68"/>
      <c r="J101" s="68"/>
      <c r="K101" s="68"/>
      <c r="L101" s="68"/>
      <c r="M101" s="68"/>
      <c r="N101" s="68"/>
    </row>
  </sheetData>
  <mergeCells count="4">
    <mergeCell ref="A1:N1"/>
    <mergeCell ref="A2:N2"/>
    <mergeCell ref="A4:N4"/>
    <mergeCell ref="A5:N5"/>
  </mergeCells>
  <pageMargins left="0.19685039370078741" right="0.19685039370078741" top="0.5" bottom="0.64" header="0.19" footer="0.31496062992125984"/>
  <pageSetup paperSize="5" scale="7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FR</vt:lpstr>
      <vt:lpstr>VS</vt:lpstr>
      <vt:lpstr>Hoja1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2025-08-13T17:25:23Z</cp:lastPrinted>
  <dcterms:created xsi:type="dcterms:W3CDTF">2018-04-17T18:57:16Z</dcterms:created>
  <dcterms:modified xsi:type="dcterms:W3CDTF">2025-08-13T17:25:39Z</dcterms:modified>
</cp:coreProperties>
</file>