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3\FINANZAS\BALANCE GENERAL\"/>
    </mc:Choice>
  </mc:AlternateContent>
  <bookViews>
    <workbookView xWindow="0" yWindow="0" windowWidth="24000" windowHeight="9735" firstSheet="2" activeTab="2"/>
  </bookViews>
  <sheets>
    <sheet name="BALANCE GENERAL -MARZO-2022" sheetId="1" state="hidden" r:id="rId1"/>
    <sheet name="EJECUCION PRESUP-MARZO-2022" sheetId="2" state="hidden" r:id="rId2"/>
    <sheet name="BALANCE GENERAL ABRIL 2023 " sheetId="4" r:id="rId3"/>
  </sheets>
  <definedNames>
    <definedName name="_xlnm.Print_Area" localSheetId="2">'BALANCE GENERAL ABRIL 2023 '!$A$1:$F$87</definedName>
  </definedNames>
  <calcPr calcId="152511"/>
</workbook>
</file>

<file path=xl/calcChain.xml><?xml version="1.0" encoding="utf-8"?>
<calcChain xmlns="http://schemas.openxmlformats.org/spreadsheetml/2006/main">
  <c r="F70" i="4" l="1"/>
  <c r="F54" i="4"/>
  <c r="F63" i="4" s="1"/>
  <c r="C45" i="4"/>
  <c r="K41" i="4"/>
  <c r="C39" i="4"/>
  <c r="F31" i="4"/>
  <c r="F26" i="4"/>
  <c r="F72" i="4" l="1"/>
  <c r="F33" i="4"/>
  <c r="F14" i="2"/>
  <c r="F70" i="1" l="1"/>
  <c r="B9" i="2" l="1"/>
  <c r="B10" i="2"/>
  <c r="B11" i="2"/>
  <c r="B12" i="2"/>
  <c r="B13" i="2"/>
  <c r="B15" i="2"/>
  <c r="B16" i="2"/>
  <c r="B17" i="2"/>
  <c r="B18" i="2"/>
  <c r="B19" i="2"/>
  <c r="B20" i="2"/>
  <c r="B21" i="2"/>
  <c r="B22" i="2"/>
  <c r="B23" i="2"/>
  <c r="B25" i="2"/>
  <c r="B26" i="2"/>
  <c r="B27" i="2"/>
  <c r="B28" i="2"/>
  <c r="B29" i="2"/>
  <c r="B30" i="2"/>
  <c r="B31" i="2"/>
  <c r="B32" i="2"/>
  <c r="B33" i="2"/>
  <c r="B51" i="2"/>
  <c r="B52" i="2"/>
  <c r="B53" i="2"/>
  <c r="B55" i="2"/>
  <c r="B36" i="2"/>
  <c r="B37" i="2"/>
  <c r="B38" i="2"/>
  <c r="B39" i="2"/>
  <c r="B40" i="2"/>
  <c r="B41" i="2"/>
  <c r="B43" i="2"/>
  <c r="B44" i="2"/>
  <c r="B45" i="2"/>
  <c r="B46" i="2"/>
  <c r="B47" i="2"/>
  <c r="B48" i="2"/>
  <c r="B49" i="2"/>
  <c r="B54" i="2"/>
  <c r="B56" i="2"/>
  <c r="B57" i="2"/>
  <c r="B58" i="2"/>
  <c r="B59" i="2"/>
  <c r="B61" i="2"/>
  <c r="B62" i="2"/>
  <c r="B63" i="2"/>
  <c r="B64" i="2"/>
  <c r="B66" i="2"/>
  <c r="B67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68" i="2" l="1"/>
  <c r="B65" i="2"/>
  <c r="B42" i="2"/>
  <c r="B8" i="2"/>
  <c r="B24" i="2"/>
  <c r="B14" i="2"/>
  <c r="B50" i="2"/>
  <c r="C45" i="1"/>
  <c r="K41" i="1"/>
  <c r="C39" i="1"/>
  <c r="F31" i="1"/>
  <c r="F26" i="1"/>
  <c r="F33" i="1" l="1"/>
  <c r="F54" i="1"/>
  <c r="C50" i="2"/>
  <c r="D50" i="2"/>
  <c r="C42" i="2"/>
  <c r="D42" i="2"/>
  <c r="D35" i="2"/>
  <c r="C35" i="2" s="1"/>
  <c r="B35" i="2" s="1"/>
  <c r="B34" i="2" s="1"/>
  <c r="C24" i="2"/>
  <c r="D24" i="2"/>
  <c r="C14" i="2"/>
  <c r="D14" i="2"/>
  <c r="C8" i="2"/>
  <c r="D8" i="2"/>
  <c r="F63" i="1" l="1"/>
  <c r="C34" i="2"/>
  <c r="D34" i="2"/>
  <c r="E34" i="2"/>
  <c r="F34" i="2"/>
  <c r="G34" i="2"/>
  <c r="H34" i="2"/>
  <c r="I34" i="2"/>
  <c r="J34" i="2"/>
  <c r="K34" i="2"/>
  <c r="L34" i="2"/>
  <c r="M34" i="2"/>
  <c r="N34" i="2"/>
  <c r="E42" i="2"/>
  <c r="F42" i="2"/>
  <c r="G42" i="2"/>
  <c r="H42" i="2"/>
  <c r="I42" i="2"/>
  <c r="J42" i="2"/>
  <c r="K42" i="2"/>
  <c r="L42" i="2"/>
  <c r="M42" i="2"/>
  <c r="N42" i="2"/>
  <c r="F72" i="1" l="1"/>
  <c r="B84" i="2"/>
  <c r="N68" i="2"/>
  <c r="M68" i="2"/>
  <c r="L68" i="2"/>
  <c r="K68" i="2"/>
  <c r="J68" i="2"/>
  <c r="I68" i="2"/>
  <c r="H68" i="2"/>
  <c r="G68" i="2"/>
  <c r="F68" i="2"/>
  <c r="E68" i="2"/>
  <c r="D68" i="2"/>
  <c r="C68" i="2"/>
  <c r="N65" i="2"/>
  <c r="M65" i="2"/>
  <c r="L65" i="2"/>
  <c r="K65" i="2"/>
  <c r="J65" i="2"/>
  <c r="I65" i="2"/>
  <c r="H65" i="2"/>
  <c r="G65" i="2"/>
  <c r="F65" i="2"/>
  <c r="E65" i="2"/>
  <c r="D65" i="2"/>
  <c r="C65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 s="1"/>
  <c r="B7" i="2" s="1"/>
  <c r="N50" i="2"/>
  <c r="M50" i="2"/>
  <c r="L50" i="2"/>
  <c r="K50" i="2"/>
  <c r="J50" i="2"/>
  <c r="I50" i="2"/>
  <c r="H50" i="2"/>
  <c r="G50" i="2"/>
  <c r="F50" i="2"/>
  <c r="E50" i="2"/>
  <c r="N24" i="2"/>
  <c r="M24" i="2"/>
  <c r="L24" i="2"/>
  <c r="K24" i="2"/>
  <c r="J24" i="2"/>
  <c r="I24" i="2"/>
  <c r="H24" i="2"/>
  <c r="G24" i="2"/>
  <c r="F24" i="2"/>
  <c r="E24" i="2"/>
  <c r="N14" i="2"/>
  <c r="M14" i="2"/>
  <c r="L14" i="2"/>
  <c r="K14" i="2"/>
  <c r="J14" i="2"/>
  <c r="I14" i="2"/>
  <c r="H14" i="2"/>
  <c r="G14" i="2"/>
  <c r="E14" i="2"/>
  <c r="N8" i="2"/>
  <c r="M8" i="2"/>
  <c r="L8" i="2"/>
  <c r="K8" i="2"/>
  <c r="J8" i="2"/>
  <c r="I8" i="2"/>
  <c r="H8" i="2"/>
  <c r="G8" i="2"/>
  <c r="E8" i="2"/>
  <c r="G7" i="2" l="1"/>
  <c r="G85" i="2" s="1"/>
  <c r="I7" i="2"/>
  <c r="I85" i="2" s="1"/>
  <c r="K7" i="2"/>
  <c r="K85" i="2" s="1"/>
  <c r="M7" i="2"/>
  <c r="M85" i="2" s="1"/>
  <c r="F7" i="2"/>
  <c r="F85" i="2" s="1"/>
  <c r="E7" i="2"/>
  <c r="E85" i="2" s="1"/>
  <c r="H7" i="2"/>
  <c r="H85" i="2" s="1"/>
  <c r="J7" i="2"/>
  <c r="J85" i="2" s="1"/>
  <c r="L7" i="2"/>
  <c r="L85" i="2" s="1"/>
  <c r="N7" i="2"/>
  <c r="N85" i="2" s="1"/>
  <c r="D7" i="2" l="1"/>
  <c r="D85" i="2" s="1"/>
  <c r="C7" i="2"/>
  <c r="C85" i="2" s="1"/>
  <c r="P8" i="2" l="1"/>
  <c r="Q8" i="2" s="1"/>
  <c r="B85" i="2"/>
</calcChain>
</file>

<file path=xl/sharedStrings.xml><?xml version="1.0" encoding="utf-8"?>
<sst xmlns="http://schemas.openxmlformats.org/spreadsheetml/2006/main" count="237" uniqueCount="169">
  <si>
    <t>ACTIVOS</t>
  </si>
  <si>
    <t>ACTIVOS CORRIENTES</t>
  </si>
  <si>
    <t>DISPONIBILIDADES EN CAJA Y BANCOS</t>
  </si>
  <si>
    <t>CUENTAS Y DOCUMENTOS POR COBRAR A CORTO PLAZO</t>
  </si>
  <si>
    <t>INVENTARIOS DE MERCANCIAS</t>
  </si>
  <si>
    <t>Materiales Medico Gastables</t>
  </si>
  <si>
    <t>Laboratorio</t>
  </si>
  <si>
    <t>Papeleria</t>
  </si>
  <si>
    <t>Ortosistesis</t>
  </si>
  <si>
    <t>Limpieza</t>
  </si>
  <si>
    <t>Despensa</t>
  </si>
  <si>
    <t>OTROS ACTIVOS</t>
  </si>
  <si>
    <t>TOTAL ACTIVOS CORRIENTES</t>
  </si>
  <si>
    <t>ACTIVOS NO CORRIENTES</t>
  </si>
  <si>
    <t>PROPIEDAD PLANTA Y EQUIPO (NETO)</t>
  </si>
  <si>
    <t>BIENES INTANGIBLES</t>
  </si>
  <si>
    <t>-</t>
  </si>
  <si>
    <t>TOTAL ACTIVOS NO CORRIENTES</t>
  </si>
  <si>
    <t>TOTAL ACTIVOS</t>
  </si>
  <si>
    <t xml:space="preserve">PASIVOS Y PATRIMONIO </t>
  </si>
  <si>
    <t>PASIVOS CORRIENTES</t>
  </si>
  <si>
    <t>CUENTAS POR PAGAR</t>
  </si>
  <si>
    <t>RETENCIONES Y ACUMULACIONES POR PAGAR</t>
  </si>
  <si>
    <t>IMPUESTOS</t>
  </si>
  <si>
    <t xml:space="preserve">Rentencion 5% </t>
  </si>
  <si>
    <t>Rentencion  10%</t>
  </si>
  <si>
    <t>Rentencion ITBI 30%</t>
  </si>
  <si>
    <t>Rentencion Asalario</t>
  </si>
  <si>
    <t>Rentencion TSS</t>
  </si>
  <si>
    <t>REGALIA POR PAGAR</t>
  </si>
  <si>
    <t>Nomina Contratados</t>
  </si>
  <si>
    <t>Nomina Completivo</t>
  </si>
  <si>
    <t>Nomina adicional</t>
  </si>
  <si>
    <t>Nomina Comensasion Militar</t>
  </si>
  <si>
    <t>Incentivo de Seguro (10%)</t>
  </si>
  <si>
    <t>PASIVOS A LARGO PLAZO-PORCION CORRIENTE</t>
  </si>
  <si>
    <t>OTRAS CUENTAS POR PAGAR</t>
  </si>
  <si>
    <t>TOTAL PASIVOS CORRIENTES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</si>
  <si>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</si>
  <si>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</si>
  <si>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</si>
  <si>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</si>
  <si>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</si>
  <si>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OTROS PASIVO NO CORRIENTES</t>
  </si>
  <si>
    <t>TOTAL PASIVOS NO CORRIENTES</t>
  </si>
  <si>
    <t>TOTAL PASIVOS</t>
  </si>
  <si>
    <t>PATRIMONIO</t>
  </si>
  <si>
    <t>PATRIMONIO INSTITUCIONAL</t>
  </si>
  <si>
    <t>RESULTADO DEL PERIODO</t>
  </si>
  <si>
    <t xml:space="preserve">TOTAL PATRIMONIO NETO </t>
  </si>
  <si>
    <t>TOTAL PASIVOS Y PATRIMONIO</t>
  </si>
  <si>
    <t>DR. CESAR A. ROQUE BEATO</t>
  </si>
  <si>
    <t>Director General</t>
  </si>
  <si>
    <t xml:space="preserve"> </t>
  </si>
  <si>
    <t>En RD$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</si>
  <si>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</si>
  <si>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</si>
  <si>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</si>
  <si>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</si>
  <si>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</si>
  <si>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</si>
  <si>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</si>
  <si>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</si>
  <si>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</si>
  <si>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</si>
  <si>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</si>
  <si>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</si>
  <si>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</si>
  <si>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</si>
  <si>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</si>
  <si>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</si>
  <si>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</si>
  <si>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</si>
  <si>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</si>
  <si>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</si>
  <si>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</si>
  <si>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</si>
  <si>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</si>
  <si>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</si>
  <si>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</si>
  <si>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</si>
  <si>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</si>
  <si>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</si>
  <si>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</si>
  <si>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</si>
  <si>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</si>
  <si>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</si>
  <si>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</si>
  <si>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</si>
  <si>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</si>
  <si>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</si>
  <si>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</si>
  <si>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</si>
  <si>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</si>
  <si>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</si>
  <si>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</si>
  <si>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</si>
  <si>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</si>
  <si>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</si>
  <si>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</si>
  <si>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</si>
  <si>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</si>
  <si>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</si>
  <si>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</si>
  <si>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</si>
  <si>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</si>
  <si>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</si>
  <si>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</si>
  <si>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</si>
  <si>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</si>
  <si>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</si>
  <si>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</si>
  <si>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</si>
  <si>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</si>
  <si>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</si>
  <si>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</si>
  <si>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</si>
  <si>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</si>
  <si>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</si>
  <si>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</si>
  <si>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</si>
  <si>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</si>
  <si>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</si>
  <si>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</si>
  <si>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</si>
  <si>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</si>
  <si>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</si>
  <si>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</si>
  <si>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</si>
  <si>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</si>
  <si>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</si>
  <si>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</si>
  <si>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</si>
  <si>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</si>
  <si>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</si>
  <si>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</si>
  <si>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</si>
  <si>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</si>
  <si>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</si>
  <si>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</si>
  <si>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</si>
  <si>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</si>
  <si>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</si>
  <si>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</si>
  <si>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</si>
  <si>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</si>
  <si>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      RAFAELA MONTERO</t>
  </si>
  <si>
    <t xml:space="preserve">              Contadora</t>
  </si>
  <si>
    <t>Cirugia</t>
  </si>
  <si>
    <t>HOSPITAL DOCENTE UNIVERISTARIO DR DARIO CONTRERAS</t>
  </si>
  <si>
    <t xml:space="preserve">                                  BALANCE GENERAL</t>
  </si>
  <si>
    <t xml:space="preserve">                     LUIS OLIVO PAYANO</t>
  </si>
  <si>
    <t xml:space="preserve">                          Gerente Financiero</t>
  </si>
  <si>
    <t>EJECUCION PRESUPUESTARIA</t>
  </si>
  <si>
    <t>Emergencia</t>
  </si>
  <si>
    <t>Farmacia General</t>
  </si>
  <si>
    <t>010-252364-9</t>
  </si>
  <si>
    <t>240-011337-2</t>
  </si>
  <si>
    <t>314-000047-4</t>
  </si>
  <si>
    <t>Materiales Medicamentos Gastables</t>
  </si>
  <si>
    <t>Fecha de registro: hasta el [30] de [ABRIL] del [2021]</t>
  </si>
  <si>
    <t>Fecha de imputación: hasta el [30] de ABRIL del 2021)</t>
  </si>
  <si>
    <t>TOTAL ACUM. 2022</t>
  </si>
  <si>
    <t>AÑO 2022</t>
  </si>
  <si>
    <t>BENEFICIOS A EMPLEADOS A CORTO PLAZO</t>
  </si>
  <si>
    <t xml:space="preserve">                                     Al 31 DE MARZO DEL 2022</t>
  </si>
  <si>
    <t xml:space="preserve">HOSPITAL TRAUMATALOGICO DR. DARIO CONTRERAS </t>
  </si>
  <si>
    <t>BALANCE GENERAL</t>
  </si>
  <si>
    <t>Al 30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</si>
</sst>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2"/>
      <name val="Arial"/>
      <family val="2"/>
    </font>
    <font>
      <sz val="12"/>
      <name val="Simplified Arabic"/>
      <family val="1"/>
    </font>
    <font>
      <sz val="14"/>
      <color theme="1"/>
      <name val="Times New Roman"/>
      <family val="1"/>
    </font>
    <font>
      <sz val="14"/>
      <name val="Simplified Arabic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3" fillId="0" borderId="0"/>
    <xf numFmtId="43" fontId="13" fillId="0" borderId="0" applyFont="0" applyFill="0" applyBorder="0" applyAlignment="0" applyProtection="0"/>
    <xf numFmtId="0" fontId="1" fillId="0" borderId="0"/>
  </cellStyleXfs>
  <cellXfs count="105">
    <xf numFmtId="0" fontId="0" fillId="0" borderId="0" xfId="0"/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top"/>
    </xf>
    <xf numFmtId="43" fontId="5" fillId="2" borderId="0" xfId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left" vertical="center"/>
    </xf>
    <xf numFmtId="4" fontId="6" fillId="2" borderId="0" xfId="0" applyNumberFormat="1" applyFont="1" applyFill="1" applyBorder="1" applyAlignment="1">
      <alignment horizontal="right" vertical="center" wrapText="1"/>
    </xf>
    <xf numFmtId="43" fontId="6" fillId="2" borderId="1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4" fontId="5" fillId="2" borderId="0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/>
    </xf>
    <xf numFmtId="43" fontId="7" fillId="2" borderId="0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 wrapText="1"/>
    </xf>
    <xf numFmtId="9" fontId="5" fillId="2" borderId="0" xfId="0" applyNumberFormat="1" applyFont="1" applyFill="1" applyBorder="1" applyAlignment="1">
      <alignment horizontal="left" vertical="center"/>
    </xf>
    <xf numFmtId="43" fontId="6" fillId="2" borderId="0" xfId="0" applyNumberFormat="1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43" fontId="6" fillId="2" borderId="0" xfId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43" fontId="5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43" fontId="8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10" fillId="0" borderId="0" xfId="0" applyFont="1"/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43" fontId="11" fillId="0" borderId="9" xfId="1" applyFont="1" applyBorder="1" applyAlignment="1">
      <alignment horizontal="left" vertical="center"/>
    </xf>
    <xf numFmtId="43" fontId="11" fillId="0" borderId="10" xfId="1" applyFont="1" applyBorder="1" applyAlignment="1">
      <alignment horizontal="left" vertical="center"/>
    </xf>
    <xf numFmtId="43" fontId="11" fillId="0" borderId="7" xfId="1" applyFont="1" applyBorder="1" applyAlignment="1">
      <alignment horizontal="left" vertical="center"/>
    </xf>
    <xf numFmtId="0" fontId="10" fillId="0" borderId="0" xfId="0" applyFont="1" applyAlignment="1"/>
    <xf numFmtId="0" fontId="11" fillId="0" borderId="11" xfId="0" applyFont="1" applyBorder="1" applyAlignment="1">
      <alignment horizontal="left" vertical="center"/>
    </xf>
    <xf numFmtId="43" fontId="11" fillId="0" borderId="9" xfId="1" applyFont="1" applyBorder="1" applyAlignment="1"/>
    <xf numFmtId="43" fontId="11" fillId="0" borderId="10" xfId="1" applyFont="1" applyBorder="1" applyAlignment="1"/>
    <xf numFmtId="43" fontId="11" fillId="0" borderId="7" xfId="1" applyFont="1" applyBorder="1" applyAlignment="1"/>
    <xf numFmtId="0" fontId="10" fillId="0" borderId="8" xfId="0" applyFont="1" applyBorder="1" applyAlignment="1">
      <alignment horizontal="left" vertical="center"/>
    </xf>
    <xf numFmtId="43" fontId="10" fillId="0" borderId="9" xfId="1" applyFont="1" applyBorder="1" applyAlignment="1"/>
    <xf numFmtId="43" fontId="10" fillId="0" borderId="10" xfId="1" applyFont="1" applyBorder="1" applyAlignment="1"/>
    <xf numFmtId="43" fontId="10" fillId="0" borderId="7" xfId="1" applyFont="1" applyBorder="1" applyAlignment="1"/>
    <xf numFmtId="0" fontId="10" fillId="0" borderId="8" xfId="0" applyFont="1" applyBorder="1" applyAlignment="1">
      <alignment horizontal="left"/>
    </xf>
    <xf numFmtId="0" fontId="10" fillId="0" borderId="12" xfId="0" applyFont="1" applyBorder="1" applyAlignment="1"/>
    <xf numFmtId="43" fontId="11" fillId="0" borderId="13" xfId="1" applyFont="1" applyBorder="1" applyAlignment="1"/>
    <xf numFmtId="43" fontId="10" fillId="0" borderId="13" xfId="1" applyFont="1" applyBorder="1" applyAlignment="1"/>
    <xf numFmtId="43" fontId="10" fillId="0" borderId="14" xfId="1" applyFont="1" applyBorder="1" applyAlignment="1"/>
    <xf numFmtId="43" fontId="10" fillId="0" borderId="15" xfId="1" applyFont="1" applyBorder="1" applyAlignment="1"/>
    <xf numFmtId="43" fontId="11" fillId="4" borderId="16" xfId="1" applyFont="1" applyFill="1" applyBorder="1" applyAlignment="1">
      <alignment horizontal="center" vertical="center"/>
    </xf>
    <xf numFmtId="43" fontId="11" fillId="5" borderId="17" xfId="1" applyFont="1" applyFill="1" applyBorder="1" applyAlignment="1">
      <alignment horizontal="left" vertical="center"/>
    </xf>
    <xf numFmtId="43" fontId="11" fillId="5" borderId="18" xfId="1" applyFont="1" applyFill="1" applyBorder="1" applyAlignment="1">
      <alignment horizontal="left" vertical="center"/>
    </xf>
    <xf numFmtId="0" fontId="10" fillId="0" borderId="9" xfId="0" applyFont="1" applyBorder="1" applyAlignment="1"/>
    <xf numFmtId="43" fontId="10" fillId="0" borderId="19" xfId="1" applyFont="1" applyBorder="1" applyAlignment="1"/>
    <xf numFmtId="43" fontId="10" fillId="0" borderId="0" xfId="0" applyNumberFormat="1" applyFont="1"/>
    <xf numFmtId="43" fontId="10" fillId="0" borderId="0" xfId="1" applyFont="1" applyAlignment="1"/>
    <xf numFmtId="43" fontId="10" fillId="0" borderId="0" xfId="0" applyNumberFormat="1" applyFont="1" applyAlignme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Alignment="1"/>
    <xf numFmtId="4" fontId="6" fillId="2" borderId="1" xfId="0" applyNumberFormat="1" applyFont="1" applyFill="1" applyBorder="1" applyAlignment="1">
      <alignment vertical="center" wrapText="1"/>
    </xf>
    <xf numFmtId="4" fontId="5" fillId="2" borderId="20" xfId="0" applyNumberFormat="1" applyFont="1" applyFill="1" applyBorder="1" applyAlignment="1">
      <alignment horizontal="right" vertical="center" wrapText="1"/>
    </xf>
    <xf numFmtId="4" fontId="15" fillId="2" borderId="0" xfId="0" applyNumberFormat="1" applyFont="1" applyFill="1" applyBorder="1" applyAlignment="1">
      <alignment horizontal="right" vertical="center" wrapText="1"/>
    </xf>
    <xf numFmtId="4" fontId="16" fillId="2" borderId="0" xfId="0" applyNumberFormat="1" applyFont="1" applyFill="1" applyBorder="1" applyAlignment="1">
      <alignment horizontal="right" vertical="center" wrapText="1"/>
    </xf>
    <xf numFmtId="4" fontId="4" fillId="2" borderId="0" xfId="0" applyNumberFormat="1" applyFont="1" applyFill="1" applyBorder="1" applyAlignment="1">
      <alignment horizontal="right" vertical="center" wrapText="1"/>
    </xf>
    <xf numFmtId="4" fontId="5" fillId="2" borderId="21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43" fontId="17" fillId="2" borderId="0" xfId="1" applyFont="1" applyFill="1" applyAlignment="1">
      <alignment vertical="center"/>
    </xf>
    <xf numFmtId="43" fontId="18" fillId="2" borderId="0" xfId="1" applyFont="1" applyFill="1" applyBorder="1" applyAlignment="1">
      <alignment horizontal="right" vertical="center"/>
    </xf>
  </cellXfs>
  <cellStyles count="6">
    <cellStyle name="Millares" xfId="1" builtinId="3"/>
    <cellStyle name="Millares 2" xfId="4"/>
    <cellStyle name="Normal" xfId="0" builtinId="0"/>
    <cellStyle name="Normal 2" xfId="3"/>
    <cellStyle name="Normal 2 2" xfId="5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5.jpg"/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3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619750" y="161925"/>
          <a:ext cx="609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1438274</xdr:colOff>
      <xdr:row>3</xdr:row>
      <xdr:rowOff>114300</xdr:rowOff>
    </xdr:to>
    <xdr:pic>
      <xdr:nvPicPr>
        <xdr:cNvPr id="4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523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5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9817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8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9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1438274</xdr:colOff>
      <xdr:row>3</xdr:row>
      <xdr:rowOff>114300</xdr:rowOff>
    </xdr:to>
    <xdr:pic>
      <xdr:nvPicPr>
        <xdr:cNvPr id="10" name="9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1" name="1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1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4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75</xdr:row>
      <xdr:rowOff>200025</xdr:rowOff>
    </xdr:from>
    <xdr:to>
      <xdr:col>1</xdr:col>
      <xdr:colOff>30480</xdr:colOff>
      <xdr:row>82</xdr:row>
      <xdr:rowOff>13335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06075"/>
          <a:ext cx="2506980" cy="1470660"/>
        </a:xfrm>
        <a:prstGeom prst="rect">
          <a:avLst/>
        </a:prstGeom>
      </xdr:spPr>
    </xdr:pic>
    <xdr:clientData/>
  </xdr:twoCellAnchor>
  <xdr:twoCellAnchor editAs="oneCell">
    <xdr:from>
      <xdr:col>4</xdr:col>
      <xdr:colOff>797700</xdr:colOff>
      <xdr:row>75</xdr:row>
      <xdr:rowOff>92850</xdr:rowOff>
    </xdr:from>
    <xdr:to>
      <xdr:col>6</xdr:col>
      <xdr:colOff>263485</xdr:colOff>
      <xdr:row>81</xdr:row>
      <xdr:rowOff>9525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5500" y="10398900"/>
          <a:ext cx="2123260" cy="1240650"/>
        </a:xfrm>
        <a:prstGeom prst="rect">
          <a:avLst/>
        </a:prstGeom>
      </xdr:spPr>
    </xdr:pic>
    <xdr:clientData/>
  </xdr:twoCellAnchor>
  <xdr:twoCellAnchor editAs="oneCell">
    <xdr:from>
      <xdr:col>2</xdr:col>
      <xdr:colOff>490500</xdr:colOff>
      <xdr:row>80</xdr:row>
      <xdr:rowOff>242850</xdr:rowOff>
    </xdr:from>
    <xdr:to>
      <xdr:col>3</xdr:col>
      <xdr:colOff>1123950</xdr:colOff>
      <xdr:row>85</xdr:row>
      <xdr:rowOff>295451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2750" y="11587125"/>
          <a:ext cx="1881225" cy="15194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96</xdr:row>
      <xdr:rowOff>0</xdr:rowOff>
    </xdr:from>
    <xdr:to>
      <xdr:col>0</xdr:col>
      <xdr:colOff>2506980</xdr:colOff>
      <xdr:row>105</xdr:row>
      <xdr:rowOff>13335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87700"/>
          <a:ext cx="2506980" cy="1470660"/>
        </a:xfrm>
        <a:prstGeom prst="rect">
          <a:avLst/>
        </a:prstGeom>
      </xdr:spPr>
    </xdr:pic>
    <xdr:clientData/>
  </xdr:twoCellAnchor>
  <xdr:twoCellAnchor editAs="oneCell">
    <xdr:from>
      <xdr:col>0</xdr:col>
      <xdr:colOff>2867025</xdr:colOff>
      <xdr:row>95</xdr:row>
      <xdr:rowOff>47625</xdr:rowOff>
    </xdr:from>
    <xdr:to>
      <xdr:col>1</xdr:col>
      <xdr:colOff>971550</xdr:colOff>
      <xdr:row>104</xdr:row>
      <xdr:rowOff>136647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15773400"/>
          <a:ext cx="1914525" cy="1546347"/>
        </a:xfrm>
        <a:prstGeom prst="rect">
          <a:avLst/>
        </a:prstGeom>
      </xdr:spPr>
    </xdr:pic>
    <xdr:clientData/>
  </xdr:twoCellAnchor>
  <xdr:twoCellAnchor editAs="oneCell">
    <xdr:from>
      <xdr:col>2</xdr:col>
      <xdr:colOff>647701</xdr:colOff>
      <xdr:row>95</xdr:row>
      <xdr:rowOff>152400</xdr:rowOff>
    </xdr:from>
    <xdr:to>
      <xdr:col>5</xdr:col>
      <xdr:colOff>91607</xdr:colOff>
      <xdr:row>103</xdr:row>
      <xdr:rowOff>123825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6" y="15878175"/>
          <a:ext cx="2168056" cy="1266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7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9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11" name="10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2" name="1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57150</xdr:rowOff>
    </xdr:to>
    <xdr:sp macro="" textlink="">
      <xdr:nvSpPr>
        <xdr:cNvPr id="13" name="AutoShape 1" descr="Resultado de imagen para LOGO DEL DARIO"/>
        <xdr:cNvSpPr>
          <a:spLocks noChangeAspect="1" noChangeArrowheads="1"/>
        </xdr:cNvSpPr>
      </xdr:nvSpPr>
      <xdr:spPr bwMode="auto">
        <a:xfrm>
          <a:off x="6505575" y="71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5</xdr:row>
      <xdr:rowOff>66675</xdr:rowOff>
    </xdr:to>
    <xdr:sp macro="" textlink="">
      <xdr:nvSpPr>
        <xdr:cNvPr id="14" name="AutoShape 2" descr="Resultado de imagen para LOGO DEL DARIO"/>
        <xdr:cNvSpPr>
          <a:spLocks noChangeAspect="1" noChangeArrowheads="1"/>
        </xdr:cNvSpPr>
      </xdr:nvSpPr>
      <xdr:spPr bwMode="auto">
        <a:xfrm>
          <a:off x="4010025" y="96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37"/>
  <sheetViews>
    <sheetView workbookViewId="0">
      <selection activeCell="A8" sqref="A8"/>
    </sheetView>
  </sheetViews>
  <sheetFormatPr baseColWidth="10" defaultColWidth="9.140625" defaultRowHeight="15"/>
  <cols>
    <col min="1" max="1" width="37.140625" style="3" customWidth="1"/>
    <col min="2" max="2" width="4.28515625" style="3" customWidth="1"/>
    <col min="3" max="5" width="18.7109375" style="4" customWidth="1"/>
    <col min="6" max="6" width="21.140625" style="45" customWidth="1"/>
    <col min="7" max="7" width="24.285156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ht="20.25" customHeight="1">
      <c r="A1" s="5"/>
      <c r="B1" s="6"/>
      <c r="C1" s="6"/>
      <c r="D1" s="6"/>
      <c r="E1" s="6"/>
      <c r="F1" s="5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8">
      <c r="A2" s="96" t="s">
        <v>150</v>
      </c>
      <c r="B2" s="96"/>
      <c r="C2" s="96"/>
      <c r="D2" s="96"/>
      <c r="E2" s="96"/>
      <c r="F2" s="96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8">
      <c r="A3" s="96" t="s">
        <v>165</v>
      </c>
      <c r="B3" s="96"/>
      <c r="C3" s="96"/>
      <c r="D3" s="96"/>
      <c r="E3" s="96"/>
      <c r="F3" s="96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>
      <c r="A4" s="1"/>
      <c r="B4" s="2"/>
      <c r="C4" s="2"/>
      <c r="D4" s="2"/>
      <c r="E4" s="2"/>
      <c r="F4" s="7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11" customFormat="1" ht="18.75" customHeight="1">
      <c r="A5" s="8" t="s">
        <v>0</v>
      </c>
      <c r="B5" s="9"/>
      <c r="C5" s="9"/>
      <c r="D5" s="9"/>
      <c r="E5" s="9"/>
      <c r="F5" s="10"/>
    </row>
    <row r="6" spans="1:33" s="11" customFormat="1" ht="15" customHeight="1">
      <c r="A6" s="8"/>
      <c r="B6" s="9"/>
      <c r="C6" s="9"/>
      <c r="D6" s="9"/>
      <c r="E6" s="9"/>
      <c r="F6" s="12"/>
    </row>
    <row r="7" spans="1:33" s="85" customFormat="1" ht="18.75" customHeight="1">
      <c r="A7" s="13" t="s">
        <v>1</v>
      </c>
      <c r="B7" s="9"/>
      <c r="C7" s="9"/>
      <c r="D7" s="9"/>
      <c r="E7" s="9"/>
      <c r="F7" s="12"/>
    </row>
    <row r="8" spans="1:33" s="86" customFormat="1" ht="13.5" customHeight="1">
      <c r="A8" s="14" t="s">
        <v>2</v>
      </c>
      <c r="B8" s="15"/>
      <c r="C8" s="15"/>
      <c r="D8" s="15"/>
      <c r="E8" s="15"/>
      <c r="F8" s="16">
        <v>17242039.969999999</v>
      </c>
    </row>
    <row r="9" spans="1:33" s="86" customFormat="1" ht="17.100000000000001" hidden="1" customHeight="1">
      <c r="A9" s="13" t="s">
        <v>156</v>
      </c>
      <c r="B9" s="15"/>
      <c r="C9" s="15">
        <v>3697333.19</v>
      </c>
      <c r="D9" s="15"/>
      <c r="E9" s="15"/>
      <c r="F9" s="16"/>
    </row>
    <row r="10" spans="1:33" s="86" customFormat="1" ht="17.100000000000001" hidden="1" customHeight="1">
      <c r="A10" s="13" t="s">
        <v>157</v>
      </c>
      <c r="B10" s="15"/>
      <c r="C10" s="15">
        <v>431875.03</v>
      </c>
      <c r="D10" s="15"/>
      <c r="E10" s="15"/>
      <c r="F10" s="16"/>
    </row>
    <row r="11" spans="1:33" s="86" customFormat="1" ht="17.100000000000001" hidden="1" customHeight="1">
      <c r="A11" s="13" t="s">
        <v>158</v>
      </c>
      <c r="B11" s="15"/>
      <c r="C11" s="17">
        <v>353441.43</v>
      </c>
      <c r="D11" s="15"/>
      <c r="E11" s="15"/>
      <c r="F11" s="16"/>
    </row>
    <row r="12" spans="1:33" s="11" customFormat="1" ht="17.100000000000001" customHeight="1">
      <c r="A12" s="14" t="s">
        <v>3</v>
      </c>
      <c r="B12" s="15"/>
      <c r="C12" s="15"/>
      <c r="D12" s="15"/>
      <c r="E12" s="15"/>
      <c r="F12" s="18">
        <v>22442964.57</v>
      </c>
    </row>
    <row r="13" spans="1:33" s="11" customFormat="1" ht="16.5">
      <c r="A13" s="14" t="s">
        <v>4</v>
      </c>
      <c r="B13" s="15"/>
      <c r="C13" s="15"/>
      <c r="D13" s="15"/>
      <c r="E13" s="15"/>
      <c r="F13" s="16">
        <v>23360139.77</v>
      </c>
    </row>
    <row r="14" spans="1:33" s="11" customFormat="1" ht="16.5" hidden="1" customHeight="1">
      <c r="A14" s="13" t="s">
        <v>5</v>
      </c>
      <c r="B14" s="15"/>
      <c r="C14" s="15">
        <v>8288916.6699999999</v>
      </c>
      <c r="D14" s="15"/>
      <c r="E14" s="15"/>
      <c r="F14" s="16"/>
    </row>
    <row r="15" spans="1:33" s="11" customFormat="1" ht="16.5" hidden="1" customHeight="1">
      <c r="A15" s="13" t="s">
        <v>159</v>
      </c>
      <c r="B15" s="15"/>
      <c r="C15" s="15">
        <v>5940276.9400000004</v>
      </c>
      <c r="D15" s="15"/>
      <c r="E15" s="15"/>
      <c r="F15" s="16"/>
    </row>
    <row r="16" spans="1:33" s="11" customFormat="1" ht="16.5" hidden="1" customHeight="1">
      <c r="A16" s="13" t="s">
        <v>148</v>
      </c>
      <c r="B16" s="15"/>
      <c r="C16" s="15">
        <v>850673.23</v>
      </c>
      <c r="D16" s="15"/>
      <c r="E16" s="15"/>
      <c r="F16" s="16"/>
    </row>
    <row r="17" spans="1:6" s="11" customFormat="1" ht="16.5" hidden="1" customHeight="1">
      <c r="A17" s="13" t="s">
        <v>6</v>
      </c>
      <c r="B17" s="15"/>
      <c r="C17" s="15">
        <v>1045645.74</v>
      </c>
      <c r="D17" s="15"/>
      <c r="E17" s="15"/>
      <c r="F17" s="16"/>
    </row>
    <row r="18" spans="1:6" s="11" customFormat="1" ht="16.5" hidden="1" customHeight="1">
      <c r="A18" s="13" t="s">
        <v>7</v>
      </c>
      <c r="B18" s="15"/>
      <c r="C18" s="15">
        <v>1099500.25</v>
      </c>
      <c r="D18" s="15"/>
      <c r="E18" s="15"/>
      <c r="F18" s="16"/>
    </row>
    <row r="19" spans="1:6" s="11" customFormat="1" ht="16.5" hidden="1" customHeight="1">
      <c r="A19" s="13" t="s">
        <v>8</v>
      </c>
      <c r="B19" s="15"/>
      <c r="C19" s="15">
        <v>84222</v>
      </c>
      <c r="D19" s="15"/>
      <c r="E19" s="15"/>
      <c r="F19" s="16"/>
    </row>
    <row r="20" spans="1:6" s="11" customFormat="1" ht="16.5" hidden="1" customHeight="1">
      <c r="A20" s="13" t="s">
        <v>154</v>
      </c>
      <c r="B20" s="15"/>
      <c r="C20" s="15">
        <v>528203.31000000006</v>
      </c>
      <c r="D20" s="15"/>
      <c r="E20" s="15"/>
      <c r="F20" s="16"/>
    </row>
    <row r="21" spans="1:6" s="11" customFormat="1" ht="16.5" hidden="1" customHeight="1">
      <c r="A21" s="13" t="s">
        <v>155</v>
      </c>
      <c r="B21" s="15"/>
      <c r="C21" s="15">
        <v>5854767.7999999998</v>
      </c>
      <c r="D21" s="15"/>
      <c r="E21" s="15"/>
      <c r="F21" s="16"/>
    </row>
    <row r="22" spans="1:6" s="11" customFormat="1" ht="16.5" hidden="1" customHeight="1">
      <c r="A22" s="13" t="s">
        <v>9</v>
      </c>
      <c r="B22" s="15"/>
      <c r="C22" s="15">
        <v>184322.7</v>
      </c>
      <c r="D22" s="15"/>
      <c r="E22" s="15"/>
      <c r="F22" s="16"/>
    </row>
    <row r="23" spans="1:6" s="11" customFormat="1" ht="16.5" hidden="1" customHeight="1">
      <c r="A23" s="13" t="s">
        <v>10</v>
      </c>
      <c r="B23" s="15"/>
      <c r="C23" s="17">
        <v>603067.42000000004</v>
      </c>
      <c r="D23" s="15"/>
      <c r="E23" s="15"/>
      <c r="F23" s="16"/>
    </row>
    <row r="24" spans="1:6" s="11" customFormat="1" ht="16.5" hidden="1" customHeight="1">
      <c r="A24" s="13"/>
      <c r="B24" s="15"/>
      <c r="C24" s="15"/>
      <c r="D24" s="15"/>
      <c r="E24" s="15"/>
      <c r="F24" s="16"/>
    </row>
    <row r="25" spans="1:6" s="11" customFormat="1" ht="16.5">
      <c r="A25" s="14" t="s">
        <v>11</v>
      </c>
      <c r="B25" s="15"/>
      <c r="C25" s="15"/>
      <c r="D25" s="15"/>
      <c r="E25" s="15"/>
      <c r="F25" s="19"/>
    </row>
    <row r="26" spans="1:6" s="11" customFormat="1" ht="16.5" customHeight="1">
      <c r="A26" s="13" t="s">
        <v>12</v>
      </c>
      <c r="B26" s="9"/>
      <c r="C26" s="9"/>
      <c r="D26" s="9"/>
      <c r="E26" s="9"/>
      <c r="F26" s="20">
        <f>SUM(F8:F25)</f>
        <v>63045144.310000002</v>
      </c>
    </row>
    <row r="27" spans="1:6" s="11" customFormat="1" ht="5.25" customHeight="1">
      <c r="A27" s="13"/>
      <c r="B27" s="9"/>
      <c r="C27" s="9"/>
      <c r="D27" s="9"/>
      <c r="E27" s="9"/>
      <c r="F27" s="21"/>
    </row>
    <row r="28" spans="1:6" s="11" customFormat="1" ht="17.100000000000001" customHeight="1">
      <c r="A28" s="13" t="s">
        <v>13</v>
      </c>
      <c r="B28" s="9"/>
      <c r="C28" s="9"/>
      <c r="D28" s="9"/>
      <c r="E28" s="9"/>
      <c r="F28" s="16"/>
    </row>
    <row r="29" spans="1:6" s="11" customFormat="1" ht="17.100000000000001" customHeight="1">
      <c r="A29" s="14" t="s">
        <v>14</v>
      </c>
      <c r="B29" s="15"/>
      <c r="C29" s="15"/>
      <c r="D29" s="15"/>
      <c r="E29" s="15"/>
      <c r="F29" s="16">
        <v>308560526.69</v>
      </c>
    </row>
    <row r="30" spans="1:6" s="11" customFormat="1" ht="16.5" customHeight="1">
      <c r="A30" s="14" t="s">
        <v>15</v>
      </c>
      <c r="B30" s="15"/>
      <c r="C30" s="15"/>
      <c r="D30" s="15"/>
      <c r="E30" s="15"/>
      <c r="F30" s="22" t="s">
        <v>16</v>
      </c>
    </row>
    <row r="31" spans="1:6" s="11" customFormat="1" ht="17.100000000000001" customHeight="1">
      <c r="A31" s="13" t="s">
        <v>17</v>
      </c>
      <c r="B31" s="9"/>
      <c r="C31" s="9"/>
      <c r="D31" s="9"/>
      <c r="E31" s="9"/>
      <c r="F31" s="20">
        <f>SUM(F29)</f>
        <v>308560526.69</v>
      </c>
    </row>
    <row r="32" spans="1:6" s="11" customFormat="1" ht="9" customHeight="1">
      <c r="A32" s="13"/>
      <c r="B32" s="9"/>
      <c r="C32" s="9"/>
      <c r="D32" s="9"/>
      <c r="E32" s="9"/>
      <c r="F32" s="23"/>
    </row>
    <row r="33" spans="1:11" s="11" customFormat="1" ht="17.100000000000001" customHeight="1" thickBot="1">
      <c r="A33" s="13" t="s">
        <v>18</v>
      </c>
      <c r="B33" s="9"/>
      <c r="C33" s="9"/>
      <c r="D33" s="9"/>
      <c r="E33" s="9"/>
      <c r="F33" s="24">
        <f>SUM(F26+F31)</f>
        <v>371605671</v>
      </c>
    </row>
    <row r="34" spans="1:11" s="11" customFormat="1" ht="6.75" customHeight="1">
      <c r="A34" s="13"/>
      <c r="B34" s="9"/>
      <c r="C34" s="9"/>
      <c r="D34" s="9"/>
      <c r="E34" s="9"/>
      <c r="F34" s="23"/>
    </row>
    <row r="35" spans="1:11" s="11" customFormat="1" ht="16.5" customHeight="1">
      <c r="A35" s="13" t="s">
        <v>19</v>
      </c>
      <c r="B35" s="9"/>
      <c r="C35" s="9"/>
      <c r="D35" s="9"/>
      <c r="E35" s="9"/>
      <c r="F35" s="25"/>
    </row>
    <row r="36" spans="1:11" s="11" customFormat="1" ht="17.100000000000001" customHeight="1">
      <c r="A36" s="26" t="s">
        <v>20</v>
      </c>
      <c r="B36" s="27"/>
      <c r="C36" s="27"/>
      <c r="D36" s="27"/>
      <c r="E36" s="27"/>
      <c r="F36" s="28"/>
    </row>
    <row r="37" spans="1:11" s="11" customFormat="1" ht="17.100000000000001" customHeight="1">
      <c r="A37" s="14" t="s">
        <v>21</v>
      </c>
      <c r="B37" s="15"/>
      <c r="C37" s="15"/>
      <c r="D37" s="15"/>
      <c r="E37" s="15"/>
      <c r="F37" s="16">
        <v>224132343.56</v>
      </c>
    </row>
    <row r="38" spans="1:11" s="11" customFormat="1" ht="16.5" customHeight="1">
      <c r="A38" s="14" t="s">
        <v>22</v>
      </c>
      <c r="B38" s="15"/>
      <c r="C38" s="15"/>
      <c r="D38" s="15"/>
      <c r="E38" s="15"/>
      <c r="F38" s="16">
        <v>203150.5</v>
      </c>
    </row>
    <row r="39" spans="1:11" s="11" customFormat="1" ht="16.5" hidden="1" customHeight="1">
      <c r="A39" s="13" t="s">
        <v>23</v>
      </c>
      <c r="B39" s="9"/>
      <c r="C39" s="9">
        <f>SUM(C40:C44)</f>
        <v>1683080.5100000002</v>
      </c>
      <c r="D39" s="9"/>
      <c r="E39" s="9"/>
      <c r="F39" s="16"/>
    </row>
    <row r="40" spans="1:11" s="11" customFormat="1" ht="16.5" hidden="1" customHeight="1">
      <c r="A40" s="29" t="s">
        <v>24</v>
      </c>
      <c r="B40" s="15"/>
      <c r="C40" s="15">
        <v>1003286.54</v>
      </c>
      <c r="D40" s="15"/>
      <c r="E40" s="15"/>
      <c r="F40" s="16"/>
    </row>
    <row r="41" spans="1:11" s="11" customFormat="1" ht="16.5" hidden="1" customHeight="1">
      <c r="A41" s="29" t="s">
        <v>25</v>
      </c>
      <c r="B41" s="15"/>
      <c r="C41" s="15">
        <v>112120</v>
      </c>
      <c r="D41" s="15"/>
      <c r="E41" s="15"/>
      <c r="F41" s="16"/>
      <c r="K41" s="30">
        <f>SUM(B40:B49)</f>
        <v>0</v>
      </c>
    </row>
    <row r="42" spans="1:11" s="11" customFormat="1" ht="16.5" hidden="1" customHeight="1">
      <c r="A42" s="29" t="s">
        <v>26</v>
      </c>
      <c r="B42" s="15"/>
      <c r="C42" s="15">
        <v>50428.07</v>
      </c>
      <c r="D42" s="15"/>
      <c r="E42" s="15"/>
      <c r="F42" s="16"/>
    </row>
    <row r="43" spans="1:11" s="11" customFormat="1" ht="16.5" hidden="1" customHeight="1">
      <c r="A43" s="29" t="s">
        <v>27</v>
      </c>
      <c r="B43" s="15"/>
      <c r="C43" s="15">
        <v>5282.26</v>
      </c>
      <c r="D43" s="15"/>
      <c r="E43" s="15"/>
      <c r="F43" s="16"/>
    </row>
    <row r="44" spans="1:11" s="11" customFormat="1" ht="16.5" hidden="1" customHeight="1">
      <c r="A44" s="29" t="s">
        <v>28</v>
      </c>
      <c r="B44" s="15"/>
      <c r="C44" s="15">
        <v>511963.64</v>
      </c>
      <c r="D44" s="15"/>
      <c r="E44" s="15"/>
      <c r="F44" s="16"/>
    </row>
    <row r="45" spans="1:11" s="11" customFormat="1" ht="16.5" hidden="1" customHeight="1">
      <c r="A45" s="29" t="s">
        <v>29</v>
      </c>
      <c r="B45" s="15"/>
      <c r="C45" s="9">
        <f>SUM(C46:C49)</f>
        <v>1048764.46</v>
      </c>
      <c r="D45" s="9"/>
      <c r="E45" s="9"/>
      <c r="F45" s="16"/>
    </row>
    <row r="46" spans="1:11" s="11" customFormat="1" ht="16.5" hidden="1" customHeight="1">
      <c r="A46" s="29" t="s">
        <v>30</v>
      </c>
      <c r="B46" s="15"/>
      <c r="C46" s="15">
        <v>821257.79</v>
      </c>
      <c r="D46" s="15"/>
      <c r="E46" s="15"/>
      <c r="F46" s="16"/>
    </row>
    <row r="47" spans="1:11" s="11" customFormat="1" ht="16.5" hidden="1" customHeight="1">
      <c r="A47" s="29" t="s">
        <v>31</v>
      </c>
      <c r="B47" s="15"/>
      <c r="C47" s="15">
        <v>185923.33</v>
      </c>
      <c r="D47" s="15"/>
      <c r="E47" s="15"/>
      <c r="F47" s="16"/>
    </row>
    <row r="48" spans="1:11" s="11" customFormat="1" ht="16.5" hidden="1" customHeight="1">
      <c r="A48" s="29" t="s">
        <v>32</v>
      </c>
      <c r="B48" s="15"/>
      <c r="C48" s="15">
        <v>25000</v>
      </c>
      <c r="D48" s="15"/>
      <c r="E48" s="15"/>
      <c r="F48" s="16"/>
    </row>
    <row r="49" spans="1:11" s="11" customFormat="1" ht="16.5" hidden="1" customHeight="1">
      <c r="A49" s="29" t="s">
        <v>33</v>
      </c>
      <c r="B49" s="15"/>
      <c r="C49" s="15">
        <v>16583.34</v>
      </c>
      <c r="D49" s="15"/>
      <c r="E49" s="15"/>
      <c r="F49" s="16"/>
    </row>
    <row r="50" spans="1:11" s="11" customFormat="1" ht="16.5" hidden="1" customHeight="1">
      <c r="A50" s="29" t="s">
        <v>34</v>
      </c>
      <c r="B50" s="15"/>
      <c r="C50" s="15"/>
      <c r="D50" s="15"/>
      <c r="E50" s="15"/>
      <c r="F50" s="16"/>
    </row>
    <row r="51" spans="1:11" s="11" customFormat="1" ht="17.100000000000001" customHeight="1">
      <c r="A51" s="14" t="s">
        <v>35</v>
      </c>
      <c r="B51" s="15"/>
      <c r="C51" s="15"/>
      <c r="D51" s="15"/>
      <c r="E51" s="15"/>
      <c r="F51" s="16"/>
    </row>
    <row r="52" spans="1:11" s="11" customFormat="1" ht="17.100000000000001" customHeight="1">
      <c r="A52" s="14" t="s">
        <v>164</v>
      </c>
      <c r="B52" s="15"/>
      <c r="C52" s="15"/>
      <c r="D52" s="15"/>
      <c r="E52" s="15"/>
      <c r="F52" s="12"/>
    </row>
    <row r="53" spans="1:11" s="11" customFormat="1" ht="17.100000000000001" customHeight="1">
      <c r="A53" s="14" t="s">
        <v>36</v>
      </c>
      <c r="B53" s="15"/>
      <c r="C53" s="15"/>
      <c r="D53" s="15"/>
      <c r="E53" s="15"/>
      <c r="F53" s="88">
        <v>8277859.7599999998</v>
      </c>
    </row>
    <row r="54" spans="1:11" s="11" customFormat="1" ht="17.100000000000001" customHeight="1">
      <c r="A54" s="13" t="s">
        <v>37</v>
      </c>
      <c r="B54" s="9"/>
      <c r="C54" s="9"/>
      <c r="D54" s="9"/>
      <c r="E54" s="9"/>
      <c r="F54" s="20">
        <f>SUM(F36:F53)</f>
        <v>232613353.81999999</v>
      </c>
    </row>
    <row r="55" spans="1:11" s="11" customFormat="1" ht="3.75" customHeight="1">
      <c r="A55" s="13"/>
      <c r="B55" s="9"/>
      <c r="C55" s="9"/>
      <c r="D55" s="9"/>
      <c r="E55" s="9"/>
      <c r="F55" s="12"/>
    </row>
    <row r="56" spans="1:11" s="11" customFormat="1" ht="17.100000000000001" customHeight="1">
      <c r="A56" s="26" t="s">
        <v>38</v>
      </c>
      <c r="B56" s="27"/>
      <c r="C56" s="27"/>
      <c r="D56" s="27"/>
      <c r="E56" s="27"/>
      <c r="F56" s="16"/>
    </row>
    <row r="57" spans="1:11" s="11" customFormat="1" ht="17.100000000000001" customHeight="1">
      <c r="A57" s="14" t="s">
        <v>39</v>
      </c>
      <c r="B57" s="15"/>
      <c r="C57" s="15"/>
      <c r="D57" s="15"/>
      <c r="E57" s="15"/>
      <c r="F57" s="16">
        <v>10746664.01</v>
      </c>
    </row>
    <row r="58" spans="1:11" s="11" customFormat="1" ht="17.100000000000001" customHeight="1">
      <c r="A58" s="14" t="s">
        <v>40</v>
      </c>
      <c r="B58" s="15"/>
      <c r="C58" s="15"/>
      <c r="D58" s="15"/>
      <c r="E58" s="15"/>
      <c r="F58" s="16" t="s">
        <v>16</v>
      </c>
    </row>
    <row r="59" spans="1:11" s="11" customFormat="1" ht="17.100000000000001" customHeight="1">
      <c r="A59" s="14" t="s">
        <v>41</v>
      </c>
      <c r="B59" s="15"/>
      <c r="C59" s="15"/>
      <c r="D59" s="15"/>
      <c r="E59" s="15"/>
      <c r="F59" s="16" t="s">
        <v>16</v>
      </c>
    </row>
    <row r="60" spans="1:11" s="11" customFormat="1" ht="17.100000000000001" customHeight="1">
      <c r="A60" s="14" t="s">
        <v>42</v>
      </c>
      <c r="B60" s="15"/>
      <c r="C60" s="15"/>
      <c r="D60" s="15"/>
      <c r="E60" s="15"/>
      <c r="F60" s="16" t="s">
        <v>16</v>
      </c>
    </row>
    <row r="61" spans="1:11" s="11" customFormat="1" ht="17.100000000000001" customHeight="1">
      <c r="D61" s="15"/>
      <c r="E61" s="15"/>
      <c r="F61" s="16"/>
      <c r="K61" s="31"/>
    </row>
    <row r="62" spans="1:11" s="11" customFormat="1" ht="17.100000000000001" customHeight="1">
      <c r="A62" s="14" t="s">
        <v>43</v>
      </c>
      <c r="B62" s="15"/>
      <c r="C62" s="15"/>
      <c r="D62" s="15"/>
      <c r="E62" s="15"/>
      <c r="F62" s="32" t="s">
        <v>16</v>
      </c>
    </row>
    <row r="63" spans="1:11" s="11" customFormat="1" ht="17.100000000000001" customHeight="1">
      <c r="A63" s="13" t="s">
        <v>44</v>
      </c>
      <c r="B63" s="9"/>
      <c r="C63" s="9"/>
      <c r="D63" s="9"/>
      <c r="E63" s="9"/>
      <c r="F63" s="89">
        <f>SUM(F54:F62)</f>
        <v>243360017.82999998</v>
      </c>
    </row>
    <row r="64" spans="1:11" s="11" customFormat="1" ht="5.25" customHeight="1">
      <c r="A64" s="13"/>
      <c r="B64" s="9"/>
      <c r="C64" s="9"/>
      <c r="D64" s="9"/>
      <c r="E64" s="9"/>
      <c r="F64" s="25"/>
    </row>
    <row r="65" spans="1:11" s="11" customFormat="1" ht="17.100000000000001" customHeight="1">
      <c r="A65" s="13" t="s">
        <v>45</v>
      </c>
      <c r="B65" s="9"/>
      <c r="C65" s="9"/>
      <c r="D65" s="9"/>
      <c r="E65" s="9"/>
    </row>
    <row r="66" spans="1:11" s="11" customFormat="1" ht="5.25" customHeight="1">
      <c r="A66" s="13"/>
      <c r="B66" s="9"/>
      <c r="C66" s="9"/>
      <c r="D66" s="9"/>
      <c r="E66" s="9"/>
      <c r="F66" s="23"/>
    </row>
    <row r="67" spans="1:11" s="11" customFormat="1" ht="17.100000000000001" customHeight="1">
      <c r="A67" s="13" t="s">
        <v>46</v>
      </c>
      <c r="B67" s="9"/>
      <c r="C67" s="9"/>
      <c r="D67" s="9"/>
      <c r="E67" s="9"/>
      <c r="F67" s="25"/>
    </row>
    <row r="68" spans="1:11" s="11" customFormat="1" ht="17.100000000000001" customHeight="1">
      <c r="A68" s="14" t="s">
        <v>47</v>
      </c>
      <c r="B68" s="15"/>
      <c r="C68" s="15"/>
      <c r="D68" s="15"/>
      <c r="E68" s="15"/>
      <c r="F68" s="16">
        <v>-164281475.16</v>
      </c>
    </row>
    <row r="69" spans="1:11" s="11" customFormat="1" ht="17.100000000000001" customHeight="1">
      <c r="A69" s="14" t="s">
        <v>48</v>
      </c>
      <c r="B69" s="15"/>
      <c r="C69" s="15"/>
      <c r="D69" s="15"/>
      <c r="E69" s="15"/>
      <c r="F69" s="32">
        <v>292527128.32999998</v>
      </c>
    </row>
    <row r="70" spans="1:11" s="11" customFormat="1" ht="17.100000000000001" customHeight="1">
      <c r="A70" s="13" t="s">
        <v>49</v>
      </c>
      <c r="B70" s="9"/>
      <c r="C70" s="9"/>
      <c r="D70" s="9"/>
      <c r="E70" s="9"/>
      <c r="F70" s="20">
        <f>SUM(F68)+F69</f>
        <v>128245653.16999999</v>
      </c>
      <c r="K70" s="31"/>
    </row>
    <row r="71" spans="1:11" s="11" customFormat="1" ht="9.75" customHeight="1">
      <c r="A71" s="13"/>
      <c r="B71" s="9"/>
      <c r="C71" s="9"/>
      <c r="D71" s="9"/>
      <c r="E71" s="9"/>
      <c r="F71" s="23"/>
    </row>
    <row r="72" spans="1:11" s="11" customFormat="1" ht="16.5" customHeight="1" thickBot="1">
      <c r="A72" s="13" t="s">
        <v>50</v>
      </c>
      <c r="B72" s="9"/>
      <c r="C72" s="9"/>
      <c r="D72" s="9"/>
      <c r="E72" s="9"/>
      <c r="F72" s="24">
        <f>F63+F70</f>
        <v>371605671</v>
      </c>
    </row>
    <row r="73" spans="1:11" s="11" customFormat="1" ht="16.5" customHeight="1">
      <c r="A73" s="13"/>
      <c r="B73" s="9"/>
      <c r="C73" s="9"/>
      <c r="D73" s="9"/>
      <c r="E73" s="9"/>
      <c r="F73" s="25"/>
    </row>
    <row r="74" spans="1:11" s="11" customFormat="1" ht="16.5" customHeight="1">
      <c r="A74" s="13"/>
      <c r="B74" s="9"/>
      <c r="C74" s="9"/>
      <c r="D74" s="9"/>
      <c r="E74" s="9"/>
      <c r="F74" s="25"/>
    </row>
    <row r="75" spans="1:11" s="11" customFormat="1" ht="1.5" customHeight="1">
      <c r="A75" s="13"/>
      <c r="B75" s="9"/>
      <c r="C75" s="9"/>
      <c r="D75" s="9"/>
      <c r="E75" s="9"/>
      <c r="F75" s="25"/>
    </row>
    <row r="76" spans="1:11" s="11" customFormat="1" ht="3" customHeight="1">
      <c r="A76" s="13"/>
      <c r="B76" s="9"/>
      <c r="C76" s="9"/>
      <c r="D76" s="9"/>
      <c r="E76" s="9"/>
      <c r="F76" s="25"/>
    </row>
    <row r="77" spans="1:11" s="11" customFormat="1" ht="16.5" customHeight="1">
      <c r="A77" s="13"/>
      <c r="B77" s="9"/>
      <c r="C77" s="9"/>
      <c r="D77" s="9"/>
      <c r="E77" s="9"/>
      <c r="F77" s="33"/>
    </row>
    <row r="78" spans="1:11" s="11" customFormat="1" ht="16.5" customHeight="1">
      <c r="B78" s="9"/>
      <c r="C78" s="9"/>
      <c r="D78" s="9"/>
      <c r="E78" s="9"/>
      <c r="F78" s="33"/>
    </row>
    <row r="79" spans="1:11" s="11" customFormat="1" ht="16.5" customHeight="1">
      <c r="A79" s="13" t="s">
        <v>146</v>
      </c>
      <c r="B79" s="10"/>
      <c r="C79" s="10"/>
      <c r="D79" s="10"/>
      <c r="E79" s="13" t="s">
        <v>151</v>
      </c>
      <c r="G79" s="10"/>
    </row>
    <row r="80" spans="1:11" s="3" customFormat="1" ht="15.75" customHeight="1">
      <c r="A80" s="14" t="s">
        <v>147</v>
      </c>
      <c r="B80" s="15"/>
      <c r="C80" s="15"/>
      <c r="D80" s="15"/>
      <c r="E80" s="14" t="s">
        <v>152</v>
      </c>
      <c r="G80" s="33"/>
    </row>
    <row r="81" spans="1:11" s="3" customFormat="1" ht="31.5" customHeight="1">
      <c r="A81" s="13"/>
      <c r="B81" s="9"/>
      <c r="C81" s="9"/>
      <c r="D81" s="9"/>
      <c r="E81" s="9"/>
      <c r="F81" s="33"/>
    </row>
    <row r="82" spans="1:11" s="3" customFormat="1" ht="18" customHeight="1">
      <c r="A82" s="97" t="s">
        <v>51</v>
      </c>
      <c r="B82" s="97"/>
      <c r="C82" s="97"/>
      <c r="D82" s="97"/>
      <c r="E82" s="97"/>
      <c r="F82" s="97"/>
      <c r="G82" s="85"/>
    </row>
    <row r="83" spans="1:11" s="3" customFormat="1" ht="18" customHeight="1">
      <c r="A83" s="98" t="s">
        <v>52</v>
      </c>
      <c r="B83" s="98"/>
      <c r="C83" s="98"/>
      <c r="D83" s="98"/>
      <c r="E83" s="98"/>
      <c r="F83" s="98"/>
      <c r="G83" s="86"/>
    </row>
    <row r="84" spans="1:11" s="3" customFormat="1" ht="24" customHeight="1">
      <c r="C84" s="11"/>
      <c r="D84" s="11"/>
      <c r="E84" s="11"/>
      <c r="F84" s="13"/>
      <c r="G84" s="9"/>
      <c r="H84" s="9"/>
      <c r="I84" s="10"/>
    </row>
    <row r="85" spans="1:11" s="3" customFormat="1" ht="24" customHeight="1">
      <c r="C85" s="11"/>
      <c r="D85" s="11"/>
      <c r="E85" s="11"/>
      <c r="F85" s="13"/>
      <c r="G85" s="9"/>
      <c r="H85" s="9"/>
      <c r="I85" s="33"/>
      <c r="K85" s="3" t="s">
        <v>53</v>
      </c>
    </row>
    <row r="86" spans="1:11" s="3" customFormat="1" ht="24" customHeight="1">
      <c r="C86" s="11"/>
      <c r="D86" s="11"/>
      <c r="E86" s="11"/>
      <c r="F86" s="13"/>
      <c r="G86" s="9"/>
      <c r="H86" s="9"/>
      <c r="I86" s="33"/>
    </row>
    <row r="87" spans="1:11" s="3" customFormat="1" ht="24" customHeight="1">
      <c r="C87" s="11"/>
      <c r="D87" s="11"/>
      <c r="E87" s="11"/>
      <c r="F87" s="13"/>
      <c r="G87" s="9"/>
      <c r="H87" s="9"/>
      <c r="I87" s="10"/>
    </row>
    <row r="88" spans="1:11" s="3" customFormat="1" ht="24" customHeight="1">
      <c r="C88" s="11"/>
      <c r="D88" s="11"/>
      <c r="E88" s="11"/>
      <c r="F88" s="13"/>
      <c r="G88" s="9"/>
      <c r="H88" s="9"/>
      <c r="I88" s="33"/>
    </row>
    <row r="89" spans="1:11" s="3" customFormat="1" ht="24" customHeight="1">
      <c r="C89" s="11"/>
      <c r="D89" s="11"/>
      <c r="E89" s="11"/>
      <c r="F89" s="34"/>
      <c r="G89" s="35"/>
      <c r="H89" s="35"/>
      <c r="I89" s="33"/>
    </row>
    <row r="90" spans="1:11" s="3" customFormat="1" ht="24" customHeight="1">
      <c r="F90" s="36"/>
      <c r="G90" s="37"/>
      <c r="H90" s="37"/>
      <c r="I90" s="10"/>
    </row>
    <row r="91" spans="1:11" s="3" customFormat="1" ht="24" customHeight="1">
      <c r="F91" s="38"/>
      <c r="G91" s="39"/>
      <c r="H91" s="39"/>
      <c r="I91" s="40"/>
    </row>
    <row r="92" spans="1:11" s="3" customFormat="1" ht="24" customHeight="1">
      <c r="F92" s="38"/>
      <c r="G92" s="39"/>
      <c r="H92" s="39"/>
      <c r="I92" s="40"/>
    </row>
    <row r="93" spans="1:11" s="3" customFormat="1" ht="24" customHeight="1">
      <c r="F93" s="38"/>
      <c r="G93" s="39"/>
      <c r="H93" s="39"/>
      <c r="I93" s="40"/>
    </row>
    <row r="94" spans="1:11" s="3" customFormat="1" ht="24" customHeight="1">
      <c r="F94" s="38"/>
      <c r="G94" s="39"/>
      <c r="H94" s="39"/>
      <c r="I94" s="40"/>
    </row>
    <row r="95" spans="1:11" s="3" customFormat="1">
      <c r="F95" s="41"/>
      <c r="G95" s="42"/>
      <c r="H95" s="42"/>
      <c r="I95" s="43"/>
    </row>
    <row r="96" spans="1:11" s="3" customFormat="1">
      <c r="F96" s="41"/>
      <c r="G96" s="42"/>
      <c r="H96" s="42"/>
      <c r="I96" s="43"/>
    </row>
    <row r="97" spans="6:9" s="3" customFormat="1">
      <c r="F97" s="41"/>
      <c r="G97" s="42"/>
      <c r="H97" s="42"/>
      <c r="I97" s="43"/>
    </row>
    <row r="98" spans="6:9" s="3" customFormat="1">
      <c r="F98" s="41"/>
      <c r="G98" s="42"/>
      <c r="H98" s="42"/>
      <c r="I98" s="43"/>
    </row>
    <row r="99" spans="6:9" s="3" customFormat="1">
      <c r="F99" s="41"/>
      <c r="G99" s="42"/>
      <c r="H99" s="42"/>
      <c r="I99" s="43"/>
    </row>
    <row r="100" spans="6:9" s="3" customFormat="1">
      <c r="F100" s="41"/>
      <c r="G100" s="42"/>
      <c r="H100" s="42"/>
      <c r="I100" s="43"/>
    </row>
    <row r="101" spans="6:9" s="3" customFormat="1">
      <c r="F101" s="41"/>
      <c r="G101" s="42"/>
      <c r="H101" s="42"/>
      <c r="I101" s="43"/>
    </row>
    <row r="102" spans="6:9" s="3" customFormat="1">
      <c r="F102" s="41"/>
      <c r="G102" s="42"/>
      <c r="H102" s="42"/>
      <c r="I102" s="43"/>
    </row>
    <row r="103" spans="6:9" s="3" customFormat="1">
      <c r="F103" s="41"/>
      <c r="G103" s="42"/>
      <c r="H103" s="42"/>
      <c r="I103" s="43"/>
    </row>
    <row r="104" spans="6:9" s="3" customFormat="1">
      <c r="F104" s="41"/>
      <c r="G104" s="42"/>
      <c r="H104" s="42"/>
      <c r="I104" s="43"/>
    </row>
    <row r="105" spans="6:9" s="3" customFormat="1">
      <c r="F105" s="41"/>
      <c r="G105" s="42"/>
      <c r="H105" s="42"/>
      <c r="I105" s="43"/>
    </row>
    <row r="106" spans="6:9" s="3" customFormat="1">
      <c r="F106" s="41"/>
      <c r="G106" s="42"/>
      <c r="H106" s="42"/>
      <c r="I106" s="43"/>
    </row>
    <row r="107" spans="6:9" s="3" customFormat="1">
      <c r="F107" s="41"/>
      <c r="G107" s="42"/>
      <c r="H107" s="42"/>
      <c r="I107" s="44"/>
    </row>
    <row r="108" spans="6:9" s="3" customFormat="1">
      <c r="F108" s="41"/>
      <c r="G108" s="42"/>
      <c r="H108" s="42"/>
      <c r="I108" s="44"/>
    </row>
    <row r="109" spans="6:9" s="3" customFormat="1">
      <c r="F109" s="41"/>
      <c r="G109" s="42"/>
      <c r="H109" s="42"/>
      <c r="I109" s="44"/>
    </row>
    <row r="110" spans="6:9" s="3" customFormat="1">
      <c r="F110" s="41"/>
      <c r="G110" s="42"/>
      <c r="H110" s="42"/>
      <c r="I110" s="44"/>
    </row>
    <row r="111" spans="6:9" s="3" customFormat="1">
      <c r="F111" s="41"/>
      <c r="G111" s="42"/>
      <c r="H111" s="42"/>
      <c r="I111" s="44"/>
    </row>
    <row r="112" spans="6:9" s="3" customFormat="1">
      <c r="F112" s="41"/>
      <c r="G112" s="42"/>
      <c r="H112" s="42"/>
      <c r="I112" s="44"/>
    </row>
    <row r="113" spans="1:84" s="3" customFormat="1">
      <c r="F113" s="41"/>
      <c r="G113" s="42"/>
      <c r="H113" s="42"/>
      <c r="I113" s="44"/>
    </row>
    <row r="114" spans="1:84" s="3" customFormat="1">
      <c r="F114" s="41"/>
      <c r="G114" s="42"/>
      <c r="H114" s="42"/>
      <c r="I114" s="44"/>
    </row>
    <row r="115" spans="1:84" s="3" customFormat="1">
      <c r="F115" s="45"/>
      <c r="G115" s="46"/>
      <c r="H115" s="46"/>
      <c r="I115" s="47"/>
    </row>
    <row r="125" spans="1:84" ht="15.75" thickBot="1">
      <c r="A125" s="48"/>
      <c r="B125" s="48"/>
      <c r="C125" s="48"/>
      <c r="D125" s="48"/>
      <c r="E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  <c r="BO125" s="48"/>
      <c r="BP125" s="48"/>
      <c r="BQ125" s="48"/>
      <c r="BR125" s="48"/>
      <c r="BS125" s="48"/>
      <c r="BT125" s="48"/>
      <c r="BU125" s="48"/>
      <c r="BV125" s="48"/>
      <c r="BW125" s="48"/>
      <c r="BX125" s="48"/>
      <c r="BY125" s="48"/>
      <c r="BZ125" s="48"/>
      <c r="CA125" s="48"/>
      <c r="CB125" s="48"/>
      <c r="CC125" s="48"/>
      <c r="CD125" s="48"/>
      <c r="CE125" s="48"/>
      <c r="CF125" s="48"/>
    </row>
    <row r="126" spans="1:84" ht="15.75">
      <c r="A126" s="48"/>
      <c r="B126" s="48"/>
      <c r="C126" s="48"/>
      <c r="D126" s="48"/>
      <c r="E126" s="48"/>
      <c r="F126" s="49"/>
      <c r="G126" s="50"/>
      <c r="H126" s="50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/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  <c r="CC126" s="48"/>
      <c r="CD126" s="48"/>
      <c r="CE126" s="48"/>
      <c r="CF126" s="48"/>
    </row>
    <row r="136" spans="1:84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  <c r="BL136" s="48"/>
      <c r="BM136" s="48"/>
      <c r="BN136" s="48"/>
      <c r="BO136" s="48"/>
      <c r="BP136" s="48"/>
      <c r="BQ136" s="48"/>
      <c r="BR136" s="48"/>
      <c r="BS136" s="48"/>
      <c r="BT136" s="48"/>
      <c r="BU136" s="48"/>
      <c r="BV136" s="48"/>
      <c r="BW136" s="48"/>
      <c r="BX136" s="48"/>
      <c r="BY136" s="48"/>
      <c r="BZ136" s="48"/>
      <c r="CA136" s="48"/>
      <c r="CB136" s="48"/>
      <c r="CC136" s="48"/>
      <c r="CD136" s="48"/>
      <c r="CE136" s="48"/>
      <c r="CF136" s="48"/>
    </row>
    <row r="137" spans="1:84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/>
      <c r="BN137" s="48"/>
      <c r="BO137" s="48"/>
      <c r="BP137" s="48"/>
      <c r="BQ137" s="48"/>
      <c r="BR137" s="48"/>
      <c r="BS137" s="48"/>
      <c r="BT137" s="48"/>
      <c r="BU137" s="48"/>
      <c r="BV137" s="48"/>
      <c r="BW137" s="48"/>
      <c r="BX137" s="48"/>
      <c r="BY137" s="48"/>
      <c r="BZ137" s="48"/>
      <c r="CA137" s="48"/>
      <c r="CB137" s="48"/>
      <c r="CC137" s="48"/>
      <c r="CD137" s="48"/>
      <c r="CE137" s="48"/>
      <c r="CF137" s="48"/>
    </row>
  </sheetData>
  <mergeCells count="4">
    <mergeCell ref="A3:F3"/>
    <mergeCell ref="A82:F82"/>
    <mergeCell ref="A2:F2"/>
    <mergeCell ref="A83:F83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topLeftCell="A11" zoomScaleNormal="100" workbookViewId="0">
      <selection sqref="A1:F1"/>
    </sheetView>
  </sheetViews>
  <sheetFormatPr baseColWidth="10" defaultColWidth="60.85546875" defaultRowHeight="12.75"/>
  <cols>
    <col min="1" max="1" width="57.140625" style="51" customWidth="1"/>
    <col min="2" max="2" width="14.7109375" style="51" customWidth="1"/>
    <col min="3" max="3" width="13" style="51" customWidth="1"/>
    <col min="4" max="4" width="13.7109375" style="51" customWidth="1"/>
    <col min="5" max="5" width="14.140625" style="51" customWidth="1"/>
    <col min="6" max="6" width="13.7109375" style="51" customWidth="1"/>
    <col min="7" max="7" width="13.140625" style="51" customWidth="1"/>
    <col min="8" max="8" width="13.42578125" style="51" customWidth="1"/>
    <col min="9" max="9" width="13.7109375" style="51" customWidth="1"/>
    <col min="10" max="10" width="13.42578125" style="51" customWidth="1"/>
    <col min="11" max="11" width="12.7109375" style="51" customWidth="1"/>
    <col min="12" max="13" width="13.42578125" style="51" customWidth="1"/>
    <col min="14" max="14" width="14.7109375" style="51" customWidth="1"/>
    <col min="15" max="16" width="60.85546875" style="51" customWidth="1"/>
    <col min="17" max="17" width="0.140625" style="51" customWidth="1"/>
    <col min="18" max="16384" width="60.85546875" style="51"/>
  </cols>
  <sheetData>
    <row r="1" spans="1:17" ht="15.75" customHeight="1">
      <c r="A1" s="99" t="s">
        <v>149</v>
      </c>
      <c r="B1" s="99"/>
      <c r="C1" s="99"/>
      <c r="D1" s="99"/>
      <c r="E1" s="99"/>
      <c r="F1" s="99"/>
      <c r="G1" s="84"/>
      <c r="H1" s="84"/>
      <c r="I1" s="84"/>
      <c r="J1" s="84"/>
      <c r="K1" s="84"/>
      <c r="L1" s="84"/>
      <c r="M1" s="84"/>
      <c r="N1" s="84"/>
    </row>
    <row r="2" spans="1:17" ht="15.75">
      <c r="A2" s="99" t="s">
        <v>153</v>
      </c>
      <c r="B2" s="99"/>
      <c r="C2" s="99"/>
      <c r="D2" s="99"/>
      <c r="E2" s="99"/>
      <c r="F2" s="99"/>
      <c r="G2" s="83"/>
      <c r="H2" s="83"/>
      <c r="I2" s="83"/>
      <c r="J2" s="83"/>
      <c r="K2" s="83"/>
      <c r="L2" s="83"/>
      <c r="M2" s="83"/>
      <c r="N2" s="83"/>
    </row>
    <row r="3" spans="1:17" ht="15.75">
      <c r="A3" s="99" t="s">
        <v>163</v>
      </c>
      <c r="B3" s="99"/>
      <c r="C3" s="99"/>
      <c r="D3" s="99"/>
      <c r="E3" s="99"/>
      <c r="F3" s="99"/>
      <c r="G3" s="84"/>
      <c r="H3" s="84"/>
      <c r="I3" s="84"/>
      <c r="J3" s="84"/>
      <c r="K3" s="84"/>
      <c r="L3" s="84"/>
      <c r="M3" s="84"/>
      <c r="N3" s="84"/>
    </row>
    <row r="4" spans="1:17" ht="15.75" hidden="1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7" ht="16.5" thickBot="1">
      <c r="A5" s="100" t="s">
        <v>54</v>
      </c>
      <c r="B5" s="100"/>
      <c r="C5" s="100"/>
      <c r="D5" s="100"/>
      <c r="E5" s="100"/>
      <c r="F5" s="100"/>
      <c r="G5" s="87"/>
      <c r="H5" s="87"/>
      <c r="I5" s="87"/>
      <c r="J5" s="87"/>
      <c r="K5" s="87"/>
      <c r="L5" s="87"/>
      <c r="M5" s="87"/>
      <c r="N5" s="87"/>
    </row>
    <row r="6" spans="1:17" ht="25.5">
      <c r="A6" s="52" t="s">
        <v>55</v>
      </c>
      <c r="B6" s="53" t="s">
        <v>162</v>
      </c>
      <c r="C6" s="53" t="s">
        <v>56</v>
      </c>
      <c r="D6" s="53" t="s">
        <v>57</v>
      </c>
      <c r="E6" s="53" t="s">
        <v>58</v>
      </c>
      <c r="F6" s="53" t="s">
        <v>59</v>
      </c>
      <c r="G6" s="53" t="s">
        <v>60</v>
      </c>
      <c r="H6" s="53" t="s">
        <v>61</v>
      </c>
      <c r="I6" s="53" t="s">
        <v>62</v>
      </c>
      <c r="J6" s="53" t="s">
        <v>63</v>
      </c>
      <c r="K6" s="53" t="s">
        <v>64</v>
      </c>
      <c r="L6" s="53" t="s">
        <v>65</v>
      </c>
      <c r="M6" s="54" t="s">
        <v>66</v>
      </c>
      <c r="N6" s="55" t="s">
        <v>67</v>
      </c>
    </row>
    <row r="7" spans="1:17" s="60" customFormat="1">
      <c r="A7" s="56" t="s">
        <v>68</v>
      </c>
      <c r="B7" s="57">
        <f>+B8+B14+B24+B34+B42+B50+B60+B65+B68</f>
        <v>220869078.14000002</v>
      </c>
      <c r="C7" s="57">
        <f>+C8+C14+C24+C34+C42+C50+C60+C65+C68</f>
        <v>8993989.6699999999</v>
      </c>
      <c r="D7" s="57">
        <f t="shared" ref="D7:N7" si="0">+D8+D14+D24+D34+D42+D50+D60+D65+D68</f>
        <v>13517168.91</v>
      </c>
      <c r="E7" s="57">
        <f t="shared" si="0"/>
        <v>173182757.93000001</v>
      </c>
      <c r="F7" s="57">
        <f t="shared" si="0"/>
        <v>69804886.390000001</v>
      </c>
      <c r="G7" s="57">
        <f t="shared" si="0"/>
        <v>0</v>
      </c>
      <c r="H7" s="57">
        <f t="shared" si="0"/>
        <v>0</v>
      </c>
      <c r="I7" s="57">
        <f t="shared" si="0"/>
        <v>0</v>
      </c>
      <c r="J7" s="57">
        <f t="shared" si="0"/>
        <v>0</v>
      </c>
      <c r="K7" s="57">
        <f t="shared" si="0"/>
        <v>0</v>
      </c>
      <c r="L7" s="57">
        <f t="shared" si="0"/>
        <v>0</v>
      </c>
      <c r="M7" s="58">
        <f t="shared" si="0"/>
        <v>0</v>
      </c>
      <c r="N7" s="59">
        <f t="shared" si="0"/>
        <v>0</v>
      </c>
    </row>
    <row r="8" spans="1:17" s="60" customFormat="1" ht="20.25" customHeight="1">
      <c r="A8" s="61" t="s">
        <v>69</v>
      </c>
      <c r="B8" s="62">
        <f t="shared" ref="B8:D8" si="1">SUM(B9:B13)</f>
        <v>184081429.19</v>
      </c>
      <c r="C8" s="62">
        <f t="shared" si="1"/>
        <v>12459.62</v>
      </c>
      <c r="D8" s="62">
        <f t="shared" si="1"/>
        <v>5087428.1400000006</v>
      </c>
      <c r="E8" s="62">
        <f t="shared" ref="E8:N8" si="2">SUM(E9:E13)</f>
        <v>168967193.46000001</v>
      </c>
      <c r="F8" s="62">
        <v>47117810.189999998</v>
      </c>
      <c r="G8" s="62">
        <f t="shared" si="2"/>
        <v>0</v>
      </c>
      <c r="H8" s="62">
        <f t="shared" si="2"/>
        <v>0</v>
      </c>
      <c r="I8" s="62">
        <f t="shared" si="2"/>
        <v>0</v>
      </c>
      <c r="J8" s="62">
        <f t="shared" si="2"/>
        <v>0</v>
      </c>
      <c r="K8" s="62">
        <f t="shared" si="2"/>
        <v>0</v>
      </c>
      <c r="L8" s="62">
        <f t="shared" si="2"/>
        <v>0</v>
      </c>
      <c r="M8" s="63">
        <f t="shared" si="2"/>
        <v>0</v>
      </c>
      <c r="N8" s="64">
        <f t="shared" si="2"/>
        <v>0</v>
      </c>
      <c r="O8" s="81"/>
      <c r="P8" s="82">
        <f>+C7-C8</f>
        <v>8981530.0500000007</v>
      </c>
      <c r="Q8" s="82">
        <f>+O8-P8</f>
        <v>-8981530.0500000007</v>
      </c>
    </row>
    <row r="9" spans="1:17" s="60" customFormat="1" ht="18" customHeight="1">
      <c r="A9" s="65" t="s">
        <v>70</v>
      </c>
      <c r="B9" s="66">
        <f t="shared" ref="B9:B72" si="3">SUM(C9:N9)</f>
        <v>154875853.40000001</v>
      </c>
      <c r="C9" s="66">
        <v>12459.62</v>
      </c>
      <c r="D9" s="66">
        <v>4169183.7</v>
      </c>
      <c r="E9" s="66">
        <v>148789260.08000001</v>
      </c>
      <c r="F9" s="66">
        <v>1904950</v>
      </c>
      <c r="G9" s="66"/>
      <c r="H9" s="66"/>
      <c r="I9" s="66"/>
      <c r="J9" s="66"/>
      <c r="K9" s="66"/>
      <c r="L9" s="66"/>
      <c r="M9" s="67"/>
      <c r="N9" s="68"/>
    </row>
    <row r="10" spans="1:17" s="60" customFormat="1">
      <c r="A10" s="65" t="s">
        <v>71</v>
      </c>
      <c r="B10" s="66">
        <f t="shared" si="3"/>
        <v>427274.33</v>
      </c>
      <c r="C10" s="66"/>
      <c r="D10" s="66">
        <v>300274.33</v>
      </c>
      <c r="E10" s="66">
        <v>127000</v>
      </c>
      <c r="F10" s="66"/>
      <c r="G10" s="66"/>
      <c r="H10" s="66"/>
      <c r="I10" s="66"/>
      <c r="J10" s="66"/>
      <c r="K10" s="66"/>
      <c r="L10" s="66"/>
      <c r="M10" s="67"/>
      <c r="N10" s="68"/>
    </row>
    <row r="11" spans="1:17" s="60" customFormat="1">
      <c r="A11" s="65" t="s">
        <v>72</v>
      </c>
      <c r="B11" s="62">
        <f t="shared" si="3"/>
        <v>7766726.1600000001</v>
      </c>
      <c r="C11" s="66"/>
      <c r="D11" s="66"/>
      <c r="E11" s="66"/>
      <c r="F11" s="66">
        <v>7766726.1600000001</v>
      </c>
      <c r="G11" s="66"/>
      <c r="H11" s="66"/>
      <c r="I11" s="66"/>
      <c r="J11" s="66"/>
      <c r="K11" s="66"/>
      <c r="L11" s="66"/>
      <c r="M11" s="67"/>
      <c r="N11" s="68"/>
    </row>
    <row r="12" spans="1:17" s="60" customFormat="1">
      <c r="A12" s="65" t="s">
        <v>73</v>
      </c>
      <c r="B12" s="62">
        <f t="shared" si="3"/>
        <v>49500</v>
      </c>
      <c r="C12" s="66"/>
      <c r="D12" s="66"/>
      <c r="E12" s="66"/>
      <c r="F12" s="66">
        <v>49500</v>
      </c>
      <c r="G12" s="66"/>
      <c r="H12" s="66"/>
      <c r="I12" s="66"/>
      <c r="J12" s="66"/>
      <c r="K12" s="66"/>
      <c r="L12" s="66"/>
      <c r="M12" s="67"/>
      <c r="N12" s="68"/>
    </row>
    <row r="13" spans="1:17" s="60" customFormat="1">
      <c r="A13" s="65" t="s">
        <v>74</v>
      </c>
      <c r="B13" s="66">
        <f t="shared" si="3"/>
        <v>20962075.299999997</v>
      </c>
      <c r="C13" s="66"/>
      <c r="D13" s="66">
        <v>617970.11</v>
      </c>
      <c r="E13" s="66">
        <v>20050933.379999999</v>
      </c>
      <c r="F13" s="66">
        <v>293171.81</v>
      </c>
      <c r="G13" s="66"/>
      <c r="H13" s="66"/>
      <c r="I13" s="66"/>
      <c r="J13" s="66"/>
      <c r="K13" s="66"/>
      <c r="L13" s="66"/>
      <c r="M13" s="67"/>
      <c r="N13" s="68"/>
    </row>
    <row r="14" spans="1:17" s="60" customFormat="1">
      <c r="A14" s="56" t="s">
        <v>75</v>
      </c>
      <c r="B14" s="62">
        <f>SUM(B15:B23)</f>
        <v>6392876.1100000003</v>
      </c>
      <c r="C14" s="62">
        <f t="shared" ref="C14:D14" si="4">SUM(C15:C23)</f>
        <v>982114.56</v>
      </c>
      <c r="D14" s="62">
        <f t="shared" si="4"/>
        <v>1701394.1299999997</v>
      </c>
      <c r="E14" s="62">
        <f t="shared" ref="E14:N14" si="5">SUM(E15:E23)</f>
        <v>1221281.99</v>
      </c>
      <c r="F14" s="62">
        <f>SUM(F9:F13)</f>
        <v>10014347.970000001</v>
      </c>
      <c r="G14" s="62">
        <f t="shared" si="5"/>
        <v>0</v>
      </c>
      <c r="H14" s="62">
        <f t="shared" si="5"/>
        <v>0</v>
      </c>
      <c r="I14" s="62">
        <f t="shared" si="5"/>
        <v>0</v>
      </c>
      <c r="J14" s="62">
        <f t="shared" si="5"/>
        <v>0</v>
      </c>
      <c r="K14" s="62">
        <f t="shared" si="5"/>
        <v>0</v>
      </c>
      <c r="L14" s="62">
        <f t="shared" si="5"/>
        <v>0</v>
      </c>
      <c r="M14" s="63">
        <f t="shared" si="5"/>
        <v>0</v>
      </c>
      <c r="N14" s="64">
        <f t="shared" si="5"/>
        <v>0</v>
      </c>
    </row>
    <row r="15" spans="1:17" s="60" customFormat="1">
      <c r="A15" s="65" t="s">
        <v>76</v>
      </c>
      <c r="B15" s="66">
        <f t="shared" si="3"/>
        <v>1669724.4</v>
      </c>
      <c r="C15" s="66">
        <v>478242.03</v>
      </c>
      <c r="D15" s="66">
        <v>508193.41</v>
      </c>
      <c r="E15" s="66"/>
      <c r="F15" s="66">
        <v>683288.96</v>
      </c>
      <c r="G15" s="66"/>
      <c r="H15" s="66"/>
      <c r="I15" s="66"/>
      <c r="J15" s="66"/>
      <c r="K15" s="66"/>
      <c r="L15" s="66"/>
      <c r="M15" s="67"/>
      <c r="N15" s="68"/>
    </row>
    <row r="16" spans="1:17" s="60" customFormat="1">
      <c r="A16" s="65" t="s">
        <v>77</v>
      </c>
      <c r="B16" s="66">
        <f t="shared" si="3"/>
        <v>3026864.6</v>
      </c>
      <c r="C16" s="66">
        <v>490631.6</v>
      </c>
      <c r="D16" s="66">
        <v>824053</v>
      </c>
      <c r="E16" s="66">
        <v>856090</v>
      </c>
      <c r="F16" s="66">
        <v>856090</v>
      </c>
      <c r="G16" s="66"/>
      <c r="H16" s="66"/>
      <c r="I16" s="66"/>
      <c r="J16" s="66"/>
      <c r="K16" s="66"/>
      <c r="L16" s="66"/>
      <c r="M16" s="67"/>
      <c r="N16" s="68"/>
    </row>
    <row r="17" spans="1:18" s="60" customFormat="1">
      <c r="A17" s="65" t="s">
        <v>78</v>
      </c>
      <c r="B17" s="62">
        <f t="shared" si="3"/>
        <v>0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7"/>
      <c r="N17" s="68"/>
      <c r="R17" s="60">
        <v>0</v>
      </c>
    </row>
    <row r="18" spans="1:18" s="60" customFormat="1">
      <c r="A18" s="65" t="s">
        <v>79</v>
      </c>
      <c r="B18" s="66">
        <f t="shared" si="3"/>
        <v>47590.07</v>
      </c>
      <c r="C18" s="66"/>
      <c r="D18" s="66">
        <v>30468.18</v>
      </c>
      <c r="E18" s="66"/>
      <c r="F18" s="66">
        <v>17121.89</v>
      </c>
      <c r="G18" s="66"/>
      <c r="H18" s="66"/>
      <c r="I18" s="66"/>
      <c r="J18" s="66"/>
      <c r="K18" s="66"/>
      <c r="L18" s="66"/>
      <c r="M18" s="67"/>
      <c r="N18" s="68"/>
    </row>
    <row r="19" spans="1:18" s="60" customFormat="1">
      <c r="A19" s="65" t="s">
        <v>80</v>
      </c>
      <c r="B19" s="66">
        <f t="shared" si="3"/>
        <v>55908.4</v>
      </c>
      <c r="C19" s="66"/>
      <c r="D19" s="66">
        <v>55908.4</v>
      </c>
      <c r="E19" s="66"/>
      <c r="F19" s="66"/>
      <c r="G19" s="66"/>
      <c r="H19" s="66"/>
      <c r="I19" s="66"/>
      <c r="J19" s="66"/>
      <c r="K19" s="66"/>
      <c r="L19" s="66"/>
      <c r="M19" s="67"/>
      <c r="N19" s="68"/>
    </row>
    <row r="20" spans="1:18" s="60" customFormat="1">
      <c r="A20" s="65" t="s">
        <v>81</v>
      </c>
      <c r="B20" s="62">
        <f t="shared" si="3"/>
        <v>0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7"/>
      <c r="N20" s="68"/>
    </row>
    <row r="21" spans="1:18" s="60" customFormat="1">
      <c r="A21" s="65" t="s">
        <v>82</v>
      </c>
      <c r="B21" s="66">
        <f t="shared" si="3"/>
        <v>908460.39</v>
      </c>
      <c r="C21" s="66"/>
      <c r="D21" s="66">
        <v>138928.48000000001</v>
      </c>
      <c r="E21" s="66">
        <v>355717.51</v>
      </c>
      <c r="F21" s="66">
        <v>413814.4</v>
      </c>
      <c r="G21" s="66"/>
      <c r="H21" s="66"/>
      <c r="I21" s="66"/>
      <c r="J21" s="66"/>
      <c r="K21" s="66"/>
      <c r="L21" s="66"/>
      <c r="M21" s="67"/>
      <c r="N21" s="68"/>
    </row>
    <row r="22" spans="1:18" s="60" customFormat="1">
      <c r="A22" s="69" t="s">
        <v>83</v>
      </c>
      <c r="B22" s="66">
        <f t="shared" si="3"/>
        <v>166558.07</v>
      </c>
      <c r="C22" s="66">
        <v>13240.93</v>
      </c>
      <c r="D22" s="66">
        <v>143842.66</v>
      </c>
      <c r="E22" s="66">
        <v>9474.48</v>
      </c>
      <c r="F22" s="66"/>
      <c r="G22" s="66"/>
      <c r="H22" s="66"/>
      <c r="I22" s="66"/>
      <c r="J22" s="66"/>
      <c r="K22" s="66"/>
      <c r="L22" s="66"/>
      <c r="M22" s="67"/>
      <c r="N22" s="68"/>
    </row>
    <row r="23" spans="1:18" s="60" customFormat="1">
      <c r="A23" s="69" t="s">
        <v>84</v>
      </c>
      <c r="B23" s="66">
        <f t="shared" si="3"/>
        <v>517770.18</v>
      </c>
      <c r="C23" s="66"/>
      <c r="D23" s="66"/>
      <c r="E23" s="66"/>
      <c r="F23" s="66">
        <v>517770.18</v>
      </c>
      <c r="G23" s="66"/>
      <c r="H23" s="66"/>
      <c r="I23" s="66"/>
      <c r="J23" s="66"/>
      <c r="K23" s="66"/>
      <c r="L23" s="66"/>
      <c r="M23" s="67"/>
      <c r="N23" s="68"/>
    </row>
    <row r="24" spans="1:18" s="60" customFormat="1">
      <c r="A24" s="56" t="s">
        <v>85</v>
      </c>
      <c r="B24" s="62">
        <f>SUM(B25:B33)</f>
        <v>30394772.84</v>
      </c>
      <c r="C24" s="62">
        <f t="shared" ref="C24:D24" si="6">SUM(C25:C33)</f>
        <v>7999415.4900000002</v>
      </c>
      <c r="D24" s="62">
        <f t="shared" si="6"/>
        <v>6728346.6399999997</v>
      </c>
      <c r="E24" s="62">
        <f t="shared" ref="E24:N24" si="7">SUM(E25:E33)</f>
        <v>2994282.48</v>
      </c>
      <c r="F24" s="62">
        <f t="shared" si="7"/>
        <v>12672728.23</v>
      </c>
      <c r="G24" s="62">
        <f t="shared" si="7"/>
        <v>0</v>
      </c>
      <c r="H24" s="62">
        <f t="shared" si="7"/>
        <v>0</v>
      </c>
      <c r="I24" s="62">
        <f t="shared" si="7"/>
        <v>0</v>
      </c>
      <c r="J24" s="62">
        <f t="shared" si="7"/>
        <v>0</v>
      </c>
      <c r="K24" s="62">
        <f t="shared" si="7"/>
        <v>0</v>
      </c>
      <c r="L24" s="62">
        <f t="shared" si="7"/>
        <v>0</v>
      </c>
      <c r="M24" s="63">
        <f t="shared" si="7"/>
        <v>0</v>
      </c>
      <c r="N24" s="64">
        <f t="shared" si="7"/>
        <v>0</v>
      </c>
    </row>
    <row r="25" spans="1:18" s="60" customFormat="1">
      <c r="A25" s="65" t="s">
        <v>86</v>
      </c>
      <c r="B25" s="66">
        <f t="shared" si="3"/>
        <v>2613398.84</v>
      </c>
      <c r="C25" s="66">
        <v>897231.84</v>
      </c>
      <c r="D25" s="66">
        <v>759472</v>
      </c>
      <c r="E25" s="66">
        <v>76840</v>
      </c>
      <c r="F25" s="66">
        <v>879855</v>
      </c>
      <c r="G25" s="66"/>
      <c r="H25" s="66"/>
      <c r="I25" s="66"/>
      <c r="J25" s="66"/>
      <c r="K25" s="66"/>
      <c r="L25" s="66"/>
      <c r="M25" s="67"/>
      <c r="N25" s="68"/>
    </row>
    <row r="26" spans="1:18" s="60" customFormat="1">
      <c r="A26" s="65" t="s">
        <v>87</v>
      </c>
      <c r="B26" s="66">
        <f t="shared" si="3"/>
        <v>0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7"/>
      <c r="N26" s="68"/>
    </row>
    <row r="27" spans="1:18" s="60" customFormat="1">
      <c r="A27" s="65" t="s">
        <v>88</v>
      </c>
      <c r="B27" s="66">
        <f t="shared" si="3"/>
        <v>2126546.44</v>
      </c>
      <c r="C27" s="66"/>
      <c r="D27" s="66">
        <v>1420602</v>
      </c>
      <c r="E27" s="66"/>
      <c r="F27" s="66">
        <v>705944.44</v>
      </c>
      <c r="G27" s="66"/>
      <c r="H27" s="66"/>
      <c r="I27" s="66"/>
      <c r="J27" s="66"/>
      <c r="K27" s="66"/>
      <c r="L27" s="66"/>
      <c r="M27" s="67"/>
      <c r="N27" s="68"/>
    </row>
    <row r="28" spans="1:18" s="60" customFormat="1">
      <c r="A28" s="65" t="s">
        <v>89</v>
      </c>
      <c r="B28" s="66">
        <f t="shared" si="3"/>
        <v>8613813.9000000004</v>
      </c>
      <c r="C28" s="66">
        <v>2643925</v>
      </c>
      <c r="D28" s="66">
        <v>1752300</v>
      </c>
      <c r="E28" s="66">
        <v>721250</v>
      </c>
      <c r="F28" s="66">
        <v>3496338.9</v>
      </c>
      <c r="G28" s="66"/>
      <c r="H28" s="66"/>
      <c r="I28" s="66"/>
      <c r="J28" s="66"/>
      <c r="K28" s="66"/>
      <c r="L28" s="66"/>
      <c r="M28" s="67"/>
      <c r="N28" s="68"/>
    </row>
    <row r="29" spans="1:18" s="60" customFormat="1">
      <c r="A29" s="65" t="s">
        <v>90</v>
      </c>
      <c r="B29" s="66">
        <f t="shared" si="3"/>
        <v>0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7"/>
      <c r="N29" s="68"/>
    </row>
    <row r="30" spans="1:18" s="60" customFormat="1">
      <c r="A30" s="65" t="s">
        <v>91</v>
      </c>
      <c r="B30" s="66">
        <f t="shared" si="3"/>
        <v>0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8"/>
    </row>
    <row r="31" spans="1:18" s="60" customFormat="1">
      <c r="A31" s="65" t="s">
        <v>92</v>
      </c>
      <c r="B31" s="66">
        <f t="shared" si="3"/>
        <v>4213208.78</v>
      </c>
      <c r="C31" s="66">
        <v>352777.28</v>
      </c>
      <c r="D31" s="66">
        <v>1097111.75</v>
      </c>
      <c r="E31" s="66">
        <v>95000</v>
      </c>
      <c r="F31" s="66">
        <v>2668319.75</v>
      </c>
      <c r="G31" s="66"/>
      <c r="H31" s="66"/>
      <c r="I31" s="66"/>
      <c r="J31" s="66"/>
      <c r="K31" s="66"/>
      <c r="L31" s="66"/>
      <c r="M31" s="67"/>
      <c r="N31" s="68"/>
    </row>
    <row r="32" spans="1:18" s="60" customFormat="1">
      <c r="A32" s="65" t="s">
        <v>93</v>
      </c>
      <c r="B32" s="66">
        <f t="shared" si="3"/>
        <v>0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7">
        <v>0</v>
      </c>
      <c r="N32" s="68"/>
    </row>
    <row r="33" spans="1:14" s="60" customFormat="1">
      <c r="A33" s="65" t="s">
        <v>94</v>
      </c>
      <c r="B33" s="66">
        <f t="shared" si="3"/>
        <v>12827804.879999999</v>
      </c>
      <c r="C33" s="66">
        <v>4105481.37</v>
      </c>
      <c r="D33" s="66">
        <v>1698860.89</v>
      </c>
      <c r="E33" s="66">
        <v>2101192.48</v>
      </c>
      <c r="F33" s="66">
        <v>4922270.1399999997</v>
      </c>
      <c r="G33" s="66"/>
      <c r="H33" s="66"/>
      <c r="I33" s="66"/>
      <c r="J33" s="66"/>
      <c r="K33" s="66"/>
      <c r="L33" s="66"/>
      <c r="M33" s="67"/>
      <c r="N33" s="68"/>
    </row>
    <row r="34" spans="1:14" s="60" customFormat="1">
      <c r="A34" s="56" t="s">
        <v>95</v>
      </c>
      <c r="B34" s="62">
        <f>SUM(B35:B41)</f>
        <v>0</v>
      </c>
      <c r="C34" s="62">
        <f t="shared" ref="C34:N34" si="8">SUM(C35:C41)</f>
        <v>0</v>
      </c>
      <c r="D34" s="62">
        <f t="shared" si="8"/>
        <v>0</v>
      </c>
      <c r="E34" s="62">
        <f t="shared" si="8"/>
        <v>0</v>
      </c>
      <c r="F34" s="62">
        <f t="shared" si="8"/>
        <v>0</v>
      </c>
      <c r="G34" s="62">
        <f t="shared" si="8"/>
        <v>0</v>
      </c>
      <c r="H34" s="62">
        <f t="shared" si="8"/>
        <v>0</v>
      </c>
      <c r="I34" s="62">
        <f t="shared" si="8"/>
        <v>0</v>
      </c>
      <c r="J34" s="62">
        <f t="shared" si="8"/>
        <v>0</v>
      </c>
      <c r="K34" s="62">
        <f t="shared" si="8"/>
        <v>0</v>
      </c>
      <c r="L34" s="62">
        <f t="shared" si="8"/>
        <v>0</v>
      </c>
      <c r="M34" s="63">
        <f t="shared" si="8"/>
        <v>0</v>
      </c>
      <c r="N34" s="64">
        <f t="shared" si="8"/>
        <v>0</v>
      </c>
    </row>
    <row r="35" spans="1:14" s="60" customFormat="1">
      <c r="A35" s="65" t="s">
        <v>96</v>
      </c>
      <c r="B35" s="62">
        <f t="shared" si="3"/>
        <v>0</v>
      </c>
      <c r="C35" s="62">
        <f t="shared" ref="C35" si="9">SUM(D35:O35)</f>
        <v>0</v>
      </c>
      <c r="D35" s="62">
        <f t="shared" ref="D35" si="10">SUM(E35:P35)</f>
        <v>0</v>
      </c>
      <c r="E35" s="66"/>
      <c r="F35" s="66"/>
      <c r="G35" s="66"/>
      <c r="H35" s="66"/>
      <c r="I35" s="66"/>
      <c r="J35" s="66"/>
      <c r="K35" s="66"/>
      <c r="L35" s="66"/>
      <c r="M35" s="67"/>
      <c r="N35" s="68"/>
    </row>
    <row r="36" spans="1:14" s="60" customFormat="1">
      <c r="A36" s="65" t="s">
        <v>97</v>
      </c>
      <c r="B36" s="62">
        <f t="shared" si="3"/>
        <v>0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7"/>
      <c r="N36" s="68"/>
    </row>
    <row r="37" spans="1:14" s="60" customFormat="1">
      <c r="A37" s="65" t="s">
        <v>98</v>
      </c>
      <c r="B37" s="62">
        <f t="shared" si="3"/>
        <v>0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7"/>
      <c r="N37" s="68"/>
    </row>
    <row r="38" spans="1:14" s="60" customFormat="1">
      <c r="A38" s="65" t="s">
        <v>99</v>
      </c>
      <c r="B38" s="62">
        <f t="shared" si="3"/>
        <v>0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8"/>
    </row>
    <row r="39" spans="1:14" s="60" customFormat="1">
      <c r="A39" s="65" t="s">
        <v>100</v>
      </c>
      <c r="B39" s="62">
        <f t="shared" si="3"/>
        <v>0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7"/>
      <c r="N39" s="68"/>
    </row>
    <row r="40" spans="1:14" s="60" customFormat="1">
      <c r="A40" s="65" t="s">
        <v>101</v>
      </c>
      <c r="B40" s="62">
        <f t="shared" si="3"/>
        <v>0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7"/>
      <c r="N40" s="68"/>
    </row>
    <row r="41" spans="1:14" s="60" customFormat="1">
      <c r="A41" s="65" t="s">
        <v>102</v>
      </c>
      <c r="B41" s="62">
        <f t="shared" si="3"/>
        <v>0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7"/>
      <c r="N41" s="68"/>
    </row>
    <row r="42" spans="1:14" s="60" customFormat="1">
      <c r="A42" s="56" t="s">
        <v>103</v>
      </c>
      <c r="B42" s="62">
        <f>SUM(B43:B49)</f>
        <v>0</v>
      </c>
      <c r="C42" s="62">
        <f t="shared" ref="C42:D42" si="11">SUM(C43:C49)</f>
        <v>0</v>
      </c>
      <c r="D42" s="62">
        <f t="shared" si="11"/>
        <v>0</v>
      </c>
      <c r="E42" s="62">
        <f t="shared" ref="E42:N42" si="12">SUM(E43:E49)</f>
        <v>0</v>
      </c>
      <c r="F42" s="62">
        <f t="shared" si="12"/>
        <v>0</v>
      </c>
      <c r="G42" s="62">
        <f t="shared" si="12"/>
        <v>0</v>
      </c>
      <c r="H42" s="62">
        <f t="shared" si="12"/>
        <v>0</v>
      </c>
      <c r="I42" s="62">
        <f t="shared" si="12"/>
        <v>0</v>
      </c>
      <c r="J42" s="62">
        <f t="shared" si="12"/>
        <v>0</v>
      </c>
      <c r="K42" s="62">
        <f t="shared" si="12"/>
        <v>0</v>
      </c>
      <c r="L42" s="62">
        <f t="shared" si="12"/>
        <v>0</v>
      </c>
      <c r="M42" s="63">
        <f t="shared" si="12"/>
        <v>0</v>
      </c>
      <c r="N42" s="64">
        <f t="shared" si="12"/>
        <v>0</v>
      </c>
    </row>
    <row r="43" spans="1:14" s="60" customFormat="1">
      <c r="A43" s="65" t="s">
        <v>104</v>
      </c>
      <c r="B43" s="62">
        <f t="shared" si="3"/>
        <v>0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7"/>
      <c r="N43" s="68"/>
    </row>
    <row r="44" spans="1:14" s="60" customFormat="1">
      <c r="A44" s="65" t="s">
        <v>105</v>
      </c>
      <c r="B44" s="62">
        <f t="shared" si="3"/>
        <v>0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7"/>
      <c r="N44" s="68"/>
    </row>
    <row r="45" spans="1:14" s="60" customFormat="1">
      <c r="A45" s="65" t="s">
        <v>106</v>
      </c>
      <c r="B45" s="62">
        <f t="shared" si="3"/>
        <v>0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7"/>
      <c r="N45" s="68"/>
    </row>
    <row r="46" spans="1:14" s="60" customFormat="1">
      <c r="A46" s="65" t="s">
        <v>107</v>
      </c>
      <c r="B46" s="62">
        <f t="shared" si="3"/>
        <v>0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7"/>
      <c r="N46" s="68"/>
    </row>
    <row r="47" spans="1:14" s="60" customFormat="1">
      <c r="A47" s="65" t="s">
        <v>108</v>
      </c>
      <c r="B47" s="62">
        <f t="shared" si="3"/>
        <v>0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7"/>
      <c r="N47" s="68"/>
    </row>
    <row r="48" spans="1:14" s="60" customFormat="1">
      <c r="A48" s="65" t="s">
        <v>109</v>
      </c>
      <c r="B48" s="62">
        <f t="shared" si="3"/>
        <v>0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7"/>
      <c r="N48" s="68"/>
    </row>
    <row r="49" spans="1:14" s="60" customFormat="1">
      <c r="A49" s="65" t="s">
        <v>110</v>
      </c>
      <c r="B49" s="62">
        <f t="shared" si="3"/>
        <v>0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7"/>
      <c r="N49" s="68"/>
    </row>
    <row r="50" spans="1:14" s="60" customFormat="1">
      <c r="A50" s="56" t="s">
        <v>111</v>
      </c>
      <c r="B50" s="62">
        <f>SUM(B51:B59)</f>
        <v>0</v>
      </c>
      <c r="C50" s="62">
        <f t="shared" ref="C50:D50" si="13">SUM(C51:C59)</f>
        <v>0</v>
      </c>
      <c r="D50" s="62">
        <f t="shared" si="13"/>
        <v>0</v>
      </c>
      <c r="E50" s="62">
        <f t="shared" ref="E50:N50" si="14">SUM(E51:E59)</f>
        <v>0</v>
      </c>
      <c r="F50" s="62">
        <f t="shared" si="14"/>
        <v>0</v>
      </c>
      <c r="G50" s="62">
        <f t="shared" si="14"/>
        <v>0</v>
      </c>
      <c r="H50" s="62">
        <f t="shared" si="14"/>
        <v>0</v>
      </c>
      <c r="I50" s="62">
        <f t="shared" si="14"/>
        <v>0</v>
      </c>
      <c r="J50" s="62">
        <f t="shared" si="14"/>
        <v>0</v>
      </c>
      <c r="K50" s="62">
        <f t="shared" si="14"/>
        <v>0</v>
      </c>
      <c r="L50" s="62">
        <f t="shared" si="14"/>
        <v>0</v>
      </c>
      <c r="M50" s="63">
        <f t="shared" si="14"/>
        <v>0</v>
      </c>
      <c r="N50" s="64">
        <f t="shared" si="14"/>
        <v>0</v>
      </c>
    </row>
    <row r="51" spans="1:14" s="60" customFormat="1">
      <c r="A51" s="65" t="s">
        <v>112</v>
      </c>
      <c r="B51" s="66">
        <f t="shared" si="3"/>
        <v>0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7"/>
      <c r="N51" s="68"/>
    </row>
    <row r="52" spans="1:14" s="60" customFormat="1">
      <c r="A52" s="65" t="s">
        <v>113</v>
      </c>
      <c r="B52" s="62">
        <f t="shared" si="3"/>
        <v>0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7"/>
      <c r="N52" s="68"/>
    </row>
    <row r="53" spans="1:14" s="60" customFormat="1">
      <c r="A53" s="65" t="s">
        <v>114</v>
      </c>
      <c r="B53" s="66">
        <f t="shared" si="3"/>
        <v>0</v>
      </c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7"/>
      <c r="N53" s="68"/>
    </row>
    <row r="54" spans="1:14" s="60" customFormat="1">
      <c r="A54" s="65" t="s">
        <v>115</v>
      </c>
      <c r="B54" s="66">
        <f t="shared" si="3"/>
        <v>0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7"/>
      <c r="N54" s="68"/>
    </row>
    <row r="55" spans="1:14" s="60" customFormat="1">
      <c r="A55" s="65" t="s">
        <v>116</v>
      </c>
      <c r="B55" s="66">
        <f t="shared" si="3"/>
        <v>0</v>
      </c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7"/>
      <c r="N55" s="68"/>
    </row>
    <row r="56" spans="1:14" s="60" customFormat="1">
      <c r="A56" s="65" t="s">
        <v>117</v>
      </c>
      <c r="B56" s="62">
        <f t="shared" si="3"/>
        <v>0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7"/>
      <c r="N56" s="68"/>
    </row>
    <row r="57" spans="1:14" s="60" customFormat="1">
      <c r="A57" s="65" t="s">
        <v>118</v>
      </c>
      <c r="B57" s="62">
        <f t="shared" si="3"/>
        <v>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7"/>
      <c r="N57" s="68"/>
    </row>
    <row r="58" spans="1:14" s="60" customFormat="1">
      <c r="A58" s="65" t="s">
        <v>119</v>
      </c>
      <c r="B58" s="62">
        <f t="shared" si="3"/>
        <v>0</v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7"/>
      <c r="N58" s="68"/>
    </row>
    <row r="59" spans="1:14" s="60" customFormat="1">
      <c r="A59" s="65" t="s">
        <v>120</v>
      </c>
      <c r="B59" s="62">
        <f t="shared" si="3"/>
        <v>0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7"/>
      <c r="N59" s="68"/>
    </row>
    <row r="60" spans="1:14" s="60" customFormat="1">
      <c r="A60" s="56" t="s">
        <v>121</v>
      </c>
      <c r="B60" s="62">
        <f t="shared" si="3"/>
        <v>0</v>
      </c>
      <c r="C60" s="62">
        <f t="shared" ref="C60:N60" si="15">SUM(C61:C64)</f>
        <v>0</v>
      </c>
      <c r="D60" s="62">
        <f t="shared" si="15"/>
        <v>0</v>
      </c>
      <c r="E60" s="62">
        <f t="shared" si="15"/>
        <v>0</v>
      </c>
      <c r="F60" s="62">
        <f t="shared" si="15"/>
        <v>0</v>
      </c>
      <c r="G60" s="62">
        <f t="shared" si="15"/>
        <v>0</v>
      </c>
      <c r="H60" s="62">
        <f t="shared" si="15"/>
        <v>0</v>
      </c>
      <c r="I60" s="62">
        <f t="shared" si="15"/>
        <v>0</v>
      </c>
      <c r="J60" s="62">
        <f t="shared" si="15"/>
        <v>0</v>
      </c>
      <c r="K60" s="62">
        <f t="shared" si="15"/>
        <v>0</v>
      </c>
      <c r="L60" s="62">
        <f t="shared" si="15"/>
        <v>0</v>
      </c>
      <c r="M60" s="63">
        <f t="shared" si="15"/>
        <v>0</v>
      </c>
      <c r="N60" s="64">
        <f t="shared" si="15"/>
        <v>0</v>
      </c>
    </row>
    <row r="61" spans="1:14" s="60" customFormat="1">
      <c r="A61" s="65" t="s">
        <v>122</v>
      </c>
      <c r="B61" s="62">
        <f t="shared" si="3"/>
        <v>0</v>
      </c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7"/>
      <c r="N61" s="68"/>
    </row>
    <row r="62" spans="1:14" s="60" customFormat="1">
      <c r="A62" s="65" t="s">
        <v>123</v>
      </c>
      <c r="B62" s="62">
        <f t="shared" si="3"/>
        <v>0</v>
      </c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7"/>
      <c r="N62" s="68"/>
    </row>
    <row r="63" spans="1:14" s="60" customFormat="1">
      <c r="A63" s="65" t="s">
        <v>124</v>
      </c>
      <c r="B63" s="62">
        <f t="shared" si="3"/>
        <v>0</v>
      </c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7"/>
      <c r="N63" s="68"/>
    </row>
    <row r="64" spans="1:14" s="60" customFormat="1">
      <c r="A64" s="65" t="s">
        <v>125</v>
      </c>
      <c r="B64" s="62">
        <f t="shared" si="3"/>
        <v>0</v>
      </c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7"/>
      <c r="N64" s="68"/>
    </row>
    <row r="65" spans="1:14" s="60" customFormat="1">
      <c r="A65" s="56" t="s">
        <v>126</v>
      </c>
      <c r="B65" s="62">
        <f>SUM(B66:B67)</f>
        <v>0</v>
      </c>
      <c r="C65" s="62">
        <f t="shared" ref="C65:N65" si="16">SUM(C66:C67)</f>
        <v>0</v>
      </c>
      <c r="D65" s="62">
        <f t="shared" si="16"/>
        <v>0</v>
      </c>
      <c r="E65" s="62">
        <f t="shared" si="16"/>
        <v>0</v>
      </c>
      <c r="F65" s="62">
        <f t="shared" si="16"/>
        <v>0</v>
      </c>
      <c r="G65" s="62">
        <f t="shared" si="16"/>
        <v>0</v>
      </c>
      <c r="H65" s="62">
        <f t="shared" si="16"/>
        <v>0</v>
      </c>
      <c r="I65" s="62">
        <f t="shared" si="16"/>
        <v>0</v>
      </c>
      <c r="J65" s="62">
        <f t="shared" si="16"/>
        <v>0</v>
      </c>
      <c r="K65" s="62">
        <f t="shared" si="16"/>
        <v>0</v>
      </c>
      <c r="L65" s="62">
        <f t="shared" si="16"/>
        <v>0</v>
      </c>
      <c r="M65" s="63">
        <f t="shared" si="16"/>
        <v>0</v>
      </c>
      <c r="N65" s="64">
        <f t="shared" si="16"/>
        <v>0</v>
      </c>
    </row>
    <row r="66" spans="1:14" s="60" customFormat="1">
      <c r="A66" s="65" t="s">
        <v>127</v>
      </c>
      <c r="B66" s="62">
        <f t="shared" si="3"/>
        <v>0</v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7"/>
      <c r="N66" s="68"/>
    </row>
    <row r="67" spans="1:14" s="60" customFormat="1">
      <c r="A67" s="65" t="s">
        <v>128</v>
      </c>
      <c r="B67" s="62">
        <f t="shared" si="3"/>
        <v>0</v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7"/>
      <c r="N67" s="68"/>
    </row>
    <row r="68" spans="1:14" s="60" customFormat="1">
      <c r="A68" s="56" t="s">
        <v>129</v>
      </c>
      <c r="B68" s="62">
        <f>SUM(B69:B71)</f>
        <v>0</v>
      </c>
      <c r="C68" s="62">
        <f t="shared" ref="C68:N68" si="17">SUM(C69:C71)</f>
        <v>0</v>
      </c>
      <c r="D68" s="62">
        <f t="shared" si="17"/>
        <v>0</v>
      </c>
      <c r="E68" s="62">
        <f t="shared" si="17"/>
        <v>0</v>
      </c>
      <c r="F68" s="62">
        <f t="shared" si="17"/>
        <v>0</v>
      </c>
      <c r="G68" s="62">
        <f t="shared" si="17"/>
        <v>0</v>
      </c>
      <c r="H68" s="62">
        <f t="shared" si="17"/>
        <v>0</v>
      </c>
      <c r="I68" s="62">
        <f t="shared" si="17"/>
        <v>0</v>
      </c>
      <c r="J68" s="62">
        <f t="shared" si="17"/>
        <v>0</v>
      </c>
      <c r="K68" s="62">
        <f t="shared" si="17"/>
        <v>0</v>
      </c>
      <c r="L68" s="62">
        <f t="shared" si="17"/>
        <v>0</v>
      </c>
      <c r="M68" s="63">
        <f t="shared" si="17"/>
        <v>0</v>
      </c>
      <c r="N68" s="64">
        <f t="shared" si="17"/>
        <v>0</v>
      </c>
    </row>
    <row r="69" spans="1:14" s="60" customFormat="1">
      <c r="A69" s="65" t="s">
        <v>130</v>
      </c>
      <c r="B69" s="62">
        <f t="shared" si="3"/>
        <v>0</v>
      </c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7"/>
      <c r="N69" s="68"/>
    </row>
    <row r="70" spans="1:14" s="60" customFormat="1">
      <c r="A70" s="65" t="s">
        <v>131</v>
      </c>
      <c r="B70" s="62">
        <f t="shared" si="3"/>
        <v>0</v>
      </c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7"/>
      <c r="N70" s="68"/>
    </row>
    <row r="71" spans="1:14" s="60" customFormat="1">
      <c r="A71" s="65" t="s">
        <v>132</v>
      </c>
      <c r="B71" s="62">
        <f t="shared" si="3"/>
        <v>0</v>
      </c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7"/>
      <c r="N71" s="68"/>
    </row>
    <row r="72" spans="1:14" s="60" customFormat="1">
      <c r="A72" s="56" t="s">
        <v>133</v>
      </c>
      <c r="B72" s="62">
        <f t="shared" si="3"/>
        <v>0</v>
      </c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7"/>
      <c r="N72" s="68"/>
    </row>
    <row r="73" spans="1:14" s="60" customFormat="1">
      <c r="A73" s="65"/>
      <c r="B73" s="62">
        <f t="shared" ref="B73:B84" si="18">SUM(C73:N73)</f>
        <v>0</v>
      </c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7"/>
      <c r="N73" s="68"/>
    </row>
    <row r="74" spans="1:14" s="60" customFormat="1">
      <c r="A74" s="56" t="s">
        <v>134</v>
      </c>
      <c r="B74" s="62">
        <f t="shared" si="18"/>
        <v>0</v>
      </c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7"/>
      <c r="N74" s="68"/>
    </row>
    <row r="75" spans="1:14" s="60" customFormat="1">
      <c r="A75" s="56" t="s">
        <v>135</v>
      </c>
      <c r="B75" s="62">
        <f t="shared" si="18"/>
        <v>0</v>
      </c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7"/>
      <c r="N75" s="68"/>
    </row>
    <row r="76" spans="1:14" s="60" customFormat="1">
      <c r="A76" s="65" t="s">
        <v>136</v>
      </c>
      <c r="B76" s="62">
        <f t="shared" si="18"/>
        <v>0</v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7"/>
      <c r="N76" s="68"/>
    </row>
    <row r="77" spans="1:14" s="60" customFormat="1">
      <c r="A77" s="65" t="s">
        <v>137</v>
      </c>
      <c r="B77" s="62">
        <f t="shared" si="18"/>
        <v>0</v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7"/>
      <c r="N77" s="68"/>
    </row>
    <row r="78" spans="1:14" s="60" customFormat="1">
      <c r="A78" s="56" t="s">
        <v>138</v>
      </c>
      <c r="B78" s="62">
        <f t="shared" si="18"/>
        <v>0</v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7"/>
      <c r="N78" s="68"/>
    </row>
    <row r="79" spans="1:14" s="60" customFormat="1">
      <c r="A79" s="65" t="s">
        <v>139</v>
      </c>
      <c r="B79" s="62">
        <f t="shared" si="18"/>
        <v>0</v>
      </c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7"/>
      <c r="N79" s="68"/>
    </row>
    <row r="80" spans="1:14" s="60" customFormat="1">
      <c r="A80" s="65" t="s">
        <v>140</v>
      </c>
      <c r="B80" s="62">
        <f t="shared" si="18"/>
        <v>0</v>
      </c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7"/>
      <c r="N80" s="68"/>
    </row>
    <row r="81" spans="1:14" s="60" customFormat="1">
      <c r="A81" s="65" t="s">
        <v>141</v>
      </c>
      <c r="B81" s="62">
        <f t="shared" si="18"/>
        <v>0</v>
      </c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7"/>
      <c r="N81" s="68"/>
    </row>
    <row r="82" spans="1:14" s="60" customFormat="1">
      <c r="A82" s="65" t="s">
        <v>142</v>
      </c>
      <c r="B82" s="62">
        <f t="shared" si="18"/>
        <v>0</v>
      </c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7"/>
      <c r="N82" s="68"/>
    </row>
    <row r="83" spans="1:14" s="60" customFormat="1">
      <c r="A83" s="65" t="s">
        <v>143</v>
      </c>
      <c r="B83" s="62">
        <f t="shared" si="18"/>
        <v>0</v>
      </c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7"/>
      <c r="N83" s="68"/>
    </row>
    <row r="84" spans="1:14" s="60" customFormat="1" ht="13.5" thickBot="1">
      <c r="A84" s="70"/>
      <c r="B84" s="71">
        <f t="shared" si="18"/>
        <v>0</v>
      </c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3"/>
      <c r="N84" s="74"/>
    </row>
    <row r="85" spans="1:14" s="60" customFormat="1" ht="13.5" thickBot="1">
      <c r="A85" s="75" t="s">
        <v>144</v>
      </c>
      <c r="B85" s="76">
        <f>B7</f>
        <v>220869078.14000002</v>
      </c>
      <c r="C85" s="76">
        <f t="shared" ref="C85:D85" si="19">C7</f>
        <v>8993989.6699999999</v>
      </c>
      <c r="D85" s="76">
        <f t="shared" si="19"/>
        <v>13517168.91</v>
      </c>
      <c r="E85" s="76">
        <f t="shared" ref="E85:N85" si="20">E7</f>
        <v>173182757.93000001</v>
      </c>
      <c r="F85" s="76">
        <f t="shared" si="20"/>
        <v>69804886.390000001</v>
      </c>
      <c r="G85" s="76">
        <f t="shared" si="20"/>
        <v>0</v>
      </c>
      <c r="H85" s="76">
        <f t="shared" si="20"/>
        <v>0</v>
      </c>
      <c r="I85" s="76">
        <f t="shared" si="20"/>
        <v>0</v>
      </c>
      <c r="J85" s="76">
        <f t="shared" si="20"/>
        <v>0</v>
      </c>
      <c r="K85" s="76">
        <f t="shared" si="20"/>
        <v>0</v>
      </c>
      <c r="L85" s="76">
        <f t="shared" si="20"/>
        <v>0</v>
      </c>
      <c r="M85" s="76">
        <f t="shared" si="20"/>
        <v>0</v>
      </c>
      <c r="N85" s="77">
        <f t="shared" si="20"/>
        <v>0</v>
      </c>
    </row>
    <row r="86" spans="1:14" s="60" customFormat="1">
      <c r="A86" s="78" t="s">
        <v>145</v>
      </c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</row>
    <row r="87" spans="1:14" s="60" customFormat="1">
      <c r="A87" s="78" t="s">
        <v>160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</row>
    <row r="88" spans="1:14" s="60" customFormat="1">
      <c r="A88" s="78" t="s">
        <v>161</v>
      </c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</row>
    <row r="90" spans="1:14">
      <c r="M90" s="80"/>
    </row>
  </sheetData>
  <mergeCells count="4">
    <mergeCell ref="A1:F1"/>
    <mergeCell ref="A2:F2"/>
    <mergeCell ref="A3:F3"/>
    <mergeCell ref="A5:F5"/>
  </mergeCells>
  <pageMargins left="0.7" right="0.7" top="0.75" bottom="0.75" header="0.3" footer="0.3"/>
  <pageSetup scale="9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41"/>
  <sheetViews>
    <sheetView tabSelected="1" topLeftCell="A66" workbookViewId="0">
      <selection activeCell="G76" sqref="G76"/>
    </sheetView>
  </sheetViews>
  <sheetFormatPr baseColWidth="10" defaultColWidth="9.140625" defaultRowHeight="15"/>
  <cols>
    <col min="1" max="1" width="37.140625" style="3" customWidth="1"/>
    <col min="2" max="2" width="4.28515625" style="3" customWidth="1"/>
    <col min="3" max="5" width="18.7109375" style="4" customWidth="1"/>
    <col min="6" max="6" width="21.85546875" style="45" customWidth="1"/>
    <col min="7" max="7" width="24.285156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ht="20.25" customHeight="1">
      <c r="A1" s="96" t="s">
        <v>166</v>
      </c>
      <c r="B1" s="96"/>
      <c r="C1" s="96"/>
      <c r="D1" s="96"/>
      <c r="E1" s="96"/>
      <c r="F1" s="96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8">
      <c r="A2" s="96" t="s">
        <v>167</v>
      </c>
      <c r="B2" s="96"/>
      <c r="C2" s="96"/>
      <c r="D2" s="96"/>
      <c r="E2" s="96"/>
      <c r="F2" s="96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8">
      <c r="A3" s="96" t="s">
        <v>168</v>
      </c>
      <c r="B3" s="96"/>
      <c r="C3" s="96"/>
      <c r="D3" s="96"/>
      <c r="E3" s="96"/>
      <c r="F3" s="96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>
      <c r="A4" s="1"/>
      <c r="B4" s="2"/>
      <c r="C4" s="2"/>
      <c r="D4" s="2"/>
      <c r="E4" s="2"/>
      <c r="F4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11" customFormat="1" ht="18.75" customHeight="1">
      <c r="A5" s="8" t="s">
        <v>0</v>
      </c>
      <c r="B5" s="9"/>
      <c r="C5" s="9"/>
      <c r="D5"/>
      <c r="E5" s="9"/>
      <c r="F5" s="10"/>
    </row>
    <row r="6" spans="1:33" s="11" customFormat="1" ht="15" customHeight="1">
      <c r="A6" s="8"/>
      <c r="B6" s="9"/>
      <c r="C6" s="9"/>
      <c r="D6" s="9"/>
      <c r="E6" s="9"/>
      <c r="F6" s="12"/>
    </row>
    <row r="7" spans="1:33" s="85" customFormat="1" ht="18.75" customHeight="1">
      <c r="A7" s="13" t="s">
        <v>1</v>
      </c>
      <c r="B7" s="9"/>
      <c r="C7" s="9"/>
      <c r="D7" s="9"/>
      <c r="E7" s="9"/>
      <c r="F7" s="12"/>
    </row>
    <row r="8" spans="1:33" s="94" customFormat="1" ht="13.5" customHeight="1">
      <c r="A8" s="14" t="s">
        <v>2</v>
      </c>
      <c r="B8" s="15"/>
      <c r="C8" s="15"/>
      <c r="D8" s="15"/>
      <c r="E8" s="15"/>
      <c r="F8" s="103">
        <v>18821605.539999999</v>
      </c>
    </row>
    <row r="9" spans="1:33" s="94" customFormat="1" ht="17.100000000000001" hidden="1" customHeight="1">
      <c r="A9" s="13" t="s">
        <v>156</v>
      </c>
      <c r="B9" s="15"/>
      <c r="C9" s="15">
        <v>3697333.19</v>
      </c>
      <c r="D9" s="15"/>
      <c r="E9" s="15"/>
      <c r="F9" s="91"/>
    </row>
    <row r="10" spans="1:33" s="94" customFormat="1" ht="17.100000000000001" hidden="1" customHeight="1">
      <c r="A10" s="13" t="s">
        <v>157</v>
      </c>
      <c r="B10" s="15"/>
      <c r="C10" s="15">
        <v>431875.03</v>
      </c>
      <c r="D10" s="15"/>
      <c r="E10" s="15"/>
      <c r="F10" s="91"/>
    </row>
    <row r="11" spans="1:33" s="94" customFormat="1" ht="17.100000000000001" hidden="1" customHeight="1">
      <c r="A11" s="13" t="s">
        <v>158</v>
      </c>
      <c r="B11" s="15"/>
      <c r="C11" s="17">
        <v>353441.43</v>
      </c>
      <c r="D11" s="15"/>
      <c r="E11" s="15"/>
      <c r="F11" s="91"/>
    </row>
    <row r="12" spans="1:33" s="11" customFormat="1" ht="17.100000000000001" customHeight="1">
      <c r="A12" s="14" t="s">
        <v>3</v>
      </c>
      <c r="B12" s="15"/>
      <c r="C12" s="15"/>
      <c r="D12" s="15"/>
      <c r="E12" s="15"/>
      <c r="F12" s="104">
        <v>12047244.869999999</v>
      </c>
    </row>
    <row r="13" spans="1:33" s="11" customFormat="1" ht="16.5">
      <c r="A13" s="14" t="s">
        <v>4</v>
      </c>
      <c r="B13" s="15"/>
      <c r="C13" s="15"/>
      <c r="D13" s="15"/>
      <c r="E13" s="15"/>
      <c r="F13" s="91"/>
    </row>
    <row r="14" spans="1:33" s="11" customFormat="1" ht="16.5" hidden="1" customHeight="1">
      <c r="A14" s="13" t="s">
        <v>5</v>
      </c>
      <c r="B14" s="15"/>
      <c r="C14" s="15">
        <v>8288916.6699999999</v>
      </c>
      <c r="D14" s="15"/>
      <c r="E14" s="15"/>
      <c r="F14" s="90"/>
    </row>
    <row r="15" spans="1:33" s="11" customFormat="1" ht="16.5" hidden="1" customHeight="1">
      <c r="A15" s="13" t="s">
        <v>159</v>
      </c>
      <c r="B15" s="15"/>
      <c r="C15" s="15">
        <v>5940276.9400000004</v>
      </c>
      <c r="D15" s="15"/>
      <c r="E15" s="15"/>
      <c r="F15" s="90"/>
    </row>
    <row r="16" spans="1:33" s="11" customFormat="1" ht="16.5" hidden="1" customHeight="1">
      <c r="A16" s="13" t="s">
        <v>148</v>
      </c>
      <c r="B16" s="15"/>
      <c r="C16" s="15">
        <v>850673.23</v>
      </c>
      <c r="D16" s="15"/>
      <c r="E16" s="15"/>
      <c r="F16" s="90"/>
    </row>
    <row r="17" spans="1:6" s="11" customFormat="1" ht="16.5" hidden="1" customHeight="1">
      <c r="A17" s="13" t="s">
        <v>6</v>
      </c>
      <c r="B17" s="15"/>
      <c r="C17" s="15">
        <v>1045645.74</v>
      </c>
      <c r="D17" s="15"/>
      <c r="E17" s="15"/>
      <c r="F17" s="90"/>
    </row>
    <row r="18" spans="1:6" s="11" customFormat="1" ht="16.5" hidden="1" customHeight="1">
      <c r="A18" s="13" t="s">
        <v>7</v>
      </c>
      <c r="B18" s="15"/>
      <c r="C18" s="15">
        <v>1099500.25</v>
      </c>
      <c r="D18" s="15"/>
      <c r="E18" s="15"/>
      <c r="F18" s="90"/>
    </row>
    <row r="19" spans="1:6" s="11" customFormat="1" ht="16.5" hidden="1" customHeight="1">
      <c r="A19" s="13" t="s">
        <v>8</v>
      </c>
      <c r="B19" s="15"/>
      <c r="C19" s="15">
        <v>84222</v>
      </c>
      <c r="D19" s="15"/>
      <c r="E19" s="15"/>
      <c r="F19" s="90"/>
    </row>
    <row r="20" spans="1:6" s="11" customFormat="1" ht="16.5" hidden="1" customHeight="1">
      <c r="A20" s="13" t="s">
        <v>154</v>
      </c>
      <c r="B20" s="15"/>
      <c r="C20" s="15">
        <v>528203.31000000006</v>
      </c>
      <c r="D20" s="15"/>
      <c r="E20" s="15"/>
      <c r="F20" s="90"/>
    </row>
    <row r="21" spans="1:6" s="11" customFormat="1" ht="16.5" hidden="1" customHeight="1">
      <c r="A21" s="13" t="s">
        <v>155</v>
      </c>
      <c r="B21" s="15"/>
      <c r="C21" s="15">
        <v>5854767.7999999998</v>
      </c>
      <c r="D21" s="15"/>
      <c r="E21" s="15"/>
      <c r="F21" s="90"/>
    </row>
    <row r="22" spans="1:6" s="11" customFormat="1" ht="16.5" hidden="1" customHeight="1">
      <c r="A22" s="13" t="s">
        <v>9</v>
      </c>
      <c r="B22" s="15"/>
      <c r="C22" s="15">
        <v>184322.7</v>
      </c>
      <c r="D22" s="15"/>
      <c r="E22" s="15"/>
      <c r="F22" s="90"/>
    </row>
    <row r="23" spans="1:6" s="11" customFormat="1" ht="16.5" hidden="1" customHeight="1">
      <c r="A23" s="13" t="s">
        <v>10</v>
      </c>
      <c r="B23" s="15"/>
      <c r="C23" s="17">
        <v>603067.42000000004</v>
      </c>
      <c r="D23" s="15"/>
      <c r="E23" s="15"/>
      <c r="F23" s="90"/>
    </row>
    <row r="24" spans="1:6" s="11" customFormat="1" ht="16.5" hidden="1" customHeight="1">
      <c r="A24" s="13"/>
      <c r="B24" s="15"/>
      <c r="C24" s="15"/>
      <c r="D24" s="15"/>
      <c r="E24" s="15"/>
      <c r="F24" s="90"/>
    </row>
    <row r="25" spans="1:6" s="11" customFormat="1" ht="16.5">
      <c r="A25" s="14" t="s">
        <v>11</v>
      </c>
      <c r="B25" s="15"/>
      <c r="C25" s="15"/>
      <c r="D25" s="15"/>
      <c r="E25" s="15"/>
      <c r="F25" s="95">
        <v>15682858.550000001</v>
      </c>
    </row>
    <row r="26" spans="1:6" s="11" customFormat="1" ht="16.5" customHeight="1">
      <c r="A26" s="13" t="s">
        <v>12</v>
      </c>
      <c r="B26" s="9"/>
      <c r="C26" s="9"/>
      <c r="D26" s="9"/>
      <c r="E26" s="9"/>
      <c r="F26" s="92">
        <f>SUM(F8:F25)</f>
        <v>46551708.959999993</v>
      </c>
    </row>
    <row r="27" spans="1:6" s="11" customFormat="1" ht="5.25" customHeight="1">
      <c r="A27" s="13"/>
      <c r="B27" s="9"/>
      <c r="C27" s="9"/>
      <c r="D27" s="9"/>
      <c r="E27" s="9"/>
      <c r="F27" s="21"/>
    </row>
    <row r="28" spans="1:6" s="11" customFormat="1" ht="17.100000000000001" customHeight="1">
      <c r="A28" s="13" t="s">
        <v>13</v>
      </c>
      <c r="B28" s="9"/>
      <c r="C28" s="9"/>
      <c r="D28" s="9"/>
      <c r="E28" s="9"/>
      <c r="F28" s="16"/>
    </row>
    <row r="29" spans="1:6" s="11" customFormat="1" ht="17.100000000000001" customHeight="1">
      <c r="A29" s="14" t="s">
        <v>14</v>
      </c>
      <c r="B29" s="15"/>
      <c r="C29" s="15"/>
      <c r="D29" s="15"/>
      <c r="E29" s="15"/>
      <c r="F29" s="16">
        <v>290349594.81</v>
      </c>
    </row>
    <row r="30" spans="1:6" s="11" customFormat="1" ht="16.5" customHeight="1">
      <c r="A30" s="14" t="s">
        <v>15</v>
      </c>
      <c r="B30" s="15"/>
      <c r="C30" s="15"/>
      <c r="D30" s="15"/>
      <c r="E30" s="15"/>
      <c r="F30" s="22" t="s">
        <v>16</v>
      </c>
    </row>
    <row r="31" spans="1:6" s="11" customFormat="1" ht="17.100000000000001" customHeight="1">
      <c r="A31" s="13" t="s">
        <v>17</v>
      </c>
      <c r="B31" s="9"/>
      <c r="C31" s="9"/>
      <c r="D31" s="9"/>
      <c r="E31" s="9"/>
      <c r="F31" s="20">
        <f>SUM(F29)</f>
        <v>290349594.81</v>
      </c>
    </row>
    <row r="32" spans="1:6" s="11" customFormat="1" ht="9" customHeight="1">
      <c r="A32" s="13"/>
      <c r="B32" s="9"/>
      <c r="C32" s="9"/>
      <c r="D32" s="9"/>
      <c r="E32" s="9"/>
      <c r="F32" s="23"/>
    </row>
    <row r="33" spans="1:11" s="11" customFormat="1" ht="17.100000000000001" customHeight="1" thickBot="1">
      <c r="A33" s="13" t="s">
        <v>18</v>
      </c>
      <c r="B33" s="9"/>
      <c r="C33" s="9"/>
      <c r="D33" s="9"/>
      <c r="E33" s="9"/>
      <c r="F33" s="93">
        <f>SUM(F26+F31)</f>
        <v>336901303.76999998</v>
      </c>
    </row>
    <row r="34" spans="1:11" s="11" customFormat="1" ht="6.75" customHeight="1" thickTop="1">
      <c r="A34" s="13"/>
      <c r="B34" s="9"/>
      <c r="C34" s="9"/>
      <c r="D34" s="9"/>
      <c r="E34" s="9"/>
      <c r="F34" s="23"/>
    </row>
    <row r="35" spans="1:11" s="11" customFormat="1" ht="16.5" customHeight="1">
      <c r="A35" s="13" t="s">
        <v>19</v>
      </c>
      <c r="B35" s="9"/>
      <c r="C35" s="9"/>
      <c r="D35" s="9"/>
      <c r="E35" s="9"/>
      <c r="F35" s="25"/>
    </row>
    <row r="36" spans="1:11" s="11" customFormat="1" ht="17.100000000000001" customHeight="1">
      <c r="A36" s="26" t="s">
        <v>20</v>
      </c>
      <c r="B36" s="27"/>
      <c r="C36" s="27"/>
      <c r="D36" s="27"/>
      <c r="E36" s="27"/>
      <c r="F36" s="28"/>
    </row>
    <row r="37" spans="1:11" s="11" customFormat="1" ht="17.100000000000001" customHeight="1">
      <c r="A37" s="14" t="s">
        <v>21</v>
      </c>
      <c r="B37" s="15"/>
      <c r="C37" s="15"/>
      <c r="D37" s="15"/>
      <c r="E37" s="15"/>
      <c r="F37" s="16">
        <v>134890967.03</v>
      </c>
    </row>
    <row r="38" spans="1:11" s="11" customFormat="1" ht="16.5" customHeight="1">
      <c r="A38" s="14" t="s">
        <v>22</v>
      </c>
      <c r="B38" s="15"/>
      <c r="C38" s="15"/>
      <c r="D38" s="15"/>
      <c r="E38" s="15"/>
      <c r="F38" s="16">
        <v>105811.15</v>
      </c>
    </row>
    <row r="39" spans="1:11" s="11" customFormat="1" ht="16.5" hidden="1" customHeight="1">
      <c r="A39" s="13" t="s">
        <v>23</v>
      </c>
      <c r="B39" s="9"/>
      <c r="C39" s="9">
        <f>SUM(C40:C44)</f>
        <v>1683080.5100000002</v>
      </c>
      <c r="D39" s="9"/>
      <c r="E39" s="9"/>
      <c r="F39" s="16"/>
    </row>
    <row r="40" spans="1:11" s="11" customFormat="1" ht="16.5" hidden="1" customHeight="1">
      <c r="A40" s="29" t="s">
        <v>24</v>
      </c>
      <c r="B40" s="15"/>
      <c r="C40" s="15">
        <v>1003286.54</v>
      </c>
      <c r="D40" s="15"/>
      <c r="E40" s="15"/>
      <c r="F40" s="16"/>
    </row>
    <row r="41" spans="1:11" s="11" customFormat="1" ht="16.5" hidden="1" customHeight="1">
      <c r="A41" s="29" t="s">
        <v>25</v>
      </c>
      <c r="B41" s="15"/>
      <c r="C41" s="15">
        <v>112120</v>
      </c>
      <c r="D41" s="15"/>
      <c r="E41" s="15"/>
      <c r="F41" s="16"/>
      <c r="K41" s="30">
        <f>SUM(B40:B49)</f>
        <v>0</v>
      </c>
    </row>
    <row r="42" spans="1:11" s="11" customFormat="1" ht="16.5" hidden="1" customHeight="1">
      <c r="A42" s="29" t="s">
        <v>26</v>
      </c>
      <c r="B42" s="15"/>
      <c r="C42" s="15">
        <v>50428.07</v>
      </c>
      <c r="D42" s="15"/>
      <c r="E42" s="15"/>
      <c r="F42" s="16"/>
    </row>
    <row r="43" spans="1:11" s="11" customFormat="1" ht="16.5" hidden="1" customHeight="1">
      <c r="A43" s="29" t="s">
        <v>27</v>
      </c>
      <c r="B43" s="15"/>
      <c r="C43" s="15">
        <v>5282.26</v>
      </c>
      <c r="D43" s="15"/>
      <c r="E43" s="15"/>
      <c r="F43" s="16"/>
    </row>
    <row r="44" spans="1:11" s="11" customFormat="1" ht="16.5" hidden="1" customHeight="1">
      <c r="A44" s="29" t="s">
        <v>28</v>
      </c>
      <c r="B44" s="15"/>
      <c r="C44" s="15">
        <v>511963.64</v>
      </c>
      <c r="D44" s="15"/>
      <c r="E44" s="15"/>
      <c r="F44" s="16"/>
    </row>
    <row r="45" spans="1:11" s="11" customFormat="1" ht="16.5" hidden="1" customHeight="1">
      <c r="A45" s="29" t="s">
        <v>29</v>
      </c>
      <c r="B45" s="15"/>
      <c r="C45" s="9">
        <f>SUM(C46:C49)</f>
        <v>1048764.46</v>
      </c>
      <c r="D45" s="9"/>
      <c r="E45" s="9"/>
      <c r="F45" s="16"/>
    </row>
    <row r="46" spans="1:11" s="11" customFormat="1" ht="16.5" hidden="1" customHeight="1">
      <c r="A46" s="29" t="s">
        <v>30</v>
      </c>
      <c r="B46" s="15"/>
      <c r="C46" s="15">
        <v>821257.79</v>
      </c>
      <c r="D46" s="15"/>
      <c r="E46" s="15"/>
      <c r="F46" s="16"/>
    </row>
    <row r="47" spans="1:11" s="11" customFormat="1" ht="16.5" hidden="1" customHeight="1">
      <c r="A47" s="29" t="s">
        <v>31</v>
      </c>
      <c r="B47" s="15"/>
      <c r="C47" s="15">
        <v>185923.33</v>
      </c>
      <c r="D47" s="15"/>
      <c r="E47" s="15"/>
      <c r="F47" s="16"/>
    </row>
    <row r="48" spans="1:11" s="11" customFormat="1" ht="16.5" hidden="1" customHeight="1">
      <c r="A48" s="29" t="s">
        <v>32</v>
      </c>
      <c r="B48" s="15"/>
      <c r="C48" s="15">
        <v>25000</v>
      </c>
      <c r="D48" s="15"/>
      <c r="E48" s="15"/>
      <c r="F48" s="16"/>
    </row>
    <row r="49" spans="1:11" s="11" customFormat="1" ht="16.5" hidden="1" customHeight="1">
      <c r="A49" s="29" t="s">
        <v>33</v>
      </c>
      <c r="B49" s="15"/>
      <c r="C49" s="15">
        <v>16583.34</v>
      </c>
      <c r="D49" s="15"/>
      <c r="E49" s="15"/>
      <c r="F49" s="16"/>
    </row>
    <row r="50" spans="1:11" s="11" customFormat="1" ht="16.5" hidden="1" customHeight="1">
      <c r="A50" s="29" t="s">
        <v>34</v>
      </c>
      <c r="B50" s="15"/>
      <c r="C50" s="15"/>
      <c r="D50" s="15"/>
      <c r="E50" s="15"/>
      <c r="F50" s="16"/>
    </row>
    <row r="51" spans="1:11" s="11" customFormat="1" ht="17.100000000000001" customHeight="1">
      <c r="A51" s="14" t="s">
        <v>35</v>
      </c>
      <c r="B51" s="15"/>
      <c r="C51" s="15"/>
      <c r="D51" s="15"/>
      <c r="E51" s="15"/>
      <c r="F51" s="16"/>
    </row>
    <row r="52" spans="1:11" s="11" customFormat="1" ht="17.100000000000001" customHeight="1">
      <c r="A52" s="14" t="s">
        <v>164</v>
      </c>
      <c r="B52" s="15"/>
      <c r="C52" s="15"/>
      <c r="D52" s="15"/>
      <c r="E52" s="15"/>
      <c r="F52" s="12">
        <v>1955981.48</v>
      </c>
    </row>
    <row r="53" spans="1:11" s="11" customFormat="1" ht="17.100000000000001" customHeight="1">
      <c r="A53" s="14" t="s">
        <v>36</v>
      </c>
      <c r="B53" s="15"/>
      <c r="C53" s="15"/>
      <c r="D53" s="15"/>
      <c r="E53" s="15"/>
      <c r="F53" s="88"/>
    </row>
    <row r="54" spans="1:11" s="11" customFormat="1" ht="17.100000000000001" customHeight="1">
      <c r="A54" s="13" t="s">
        <v>37</v>
      </c>
      <c r="B54" s="9"/>
      <c r="C54" s="9"/>
      <c r="D54" s="9"/>
      <c r="E54" s="9"/>
      <c r="F54" s="20">
        <f>SUM(F36:F53)</f>
        <v>136952759.66</v>
      </c>
    </row>
    <row r="55" spans="1:11" s="11" customFormat="1" ht="3.75" customHeight="1">
      <c r="A55" s="13"/>
      <c r="B55" s="9"/>
      <c r="C55" s="9"/>
      <c r="D55" s="9"/>
      <c r="E55" s="9"/>
      <c r="F55" s="12"/>
    </row>
    <row r="56" spans="1:11" s="11" customFormat="1" ht="17.100000000000001" customHeight="1">
      <c r="A56" s="26" t="s">
        <v>38</v>
      </c>
      <c r="B56" s="27"/>
      <c r="C56" s="27"/>
      <c r="D56" s="27"/>
      <c r="E56" s="27"/>
      <c r="F56" s="16"/>
    </row>
    <row r="57" spans="1:11" s="11" customFormat="1" ht="17.100000000000001" customHeight="1">
      <c r="A57" s="14" t="s">
        <v>39</v>
      </c>
      <c r="B57" s="15"/>
      <c r="C57" s="15"/>
      <c r="D57" s="15"/>
      <c r="E57" s="15"/>
      <c r="F57" s="16">
        <v>72423696.659999996</v>
      </c>
    </row>
    <row r="58" spans="1:11" s="11" customFormat="1" ht="17.100000000000001" customHeight="1">
      <c r="A58" s="14" t="s">
        <v>40</v>
      </c>
      <c r="B58" s="15"/>
      <c r="C58" s="15"/>
      <c r="D58" s="15"/>
      <c r="E58" s="15"/>
      <c r="F58" s="16" t="s">
        <v>16</v>
      </c>
    </row>
    <row r="59" spans="1:11" s="11" customFormat="1" ht="17.100000000000001" customHeight="1">
      <c r="A59" s="14" t="s">
        <v>41</v>
      </c>
      <c r="B59" s="15"/>
      <c r="C59" s="15"/>
      <c r="D59" s="15"/>
      <c r="E59" s="15"/>
      <c r="F59" s="16" t="s">
        <v>16</v>
      </c>
    </row>
    <row r="60" spans="1:11" s="11" customFormat="1" ht="17.100000000000001" customHeight="1">
      <c r="A60" s="14" t="s">
        <v>42</v>
      </c>
      <c r="B60" s="15"/>
      <c r="C60" s="15"/>
      <c r="D60" s="15"/>
      <c r="E60" s="15"/>
      <c r="F60" s="16" t="s">
        <v>16</v>
      </c>
    </row>
    <row r="61" spans="1:11" s="11" customFormat="1" ht="17.100000000000001" customHeight="1">
      <c r="D61" s="15"/>
      <c r="E61" s="15"/>
      <c r="F61" s="16"/>
      <c r="K61" s="31"/>
    </row>
    <row r="62" spans="1:11" s="11" customFormat="1" ht="17.100000000000001" customHeight="1">
      <c r="A62" s="14" t="s">
        <v>43</v>
      </c>
      <c r="B62" s="15"/>
      <c r="C62" s="15"/>
      <c r="D62" s="15"/>
      <c r="E62" s="15"/>
      <c r="F62" s="32" t="s">
        <v>16</v>
      </c>
    </row>
    <row r="63" spans="1:11" s="11" customFormat="1" ht="17.100000000000001" customHeight="1">
      <c r="A63" s="13" t="s">
        <v>44</v>
      </c>
      <c r="B63" s="9"/>
      <c r="C63" s="9"/>
      <c r="D63" s="9"/>
      <c r="E63" s="9"/>
      <c r="F63" s="89">
        <f>SUM(F54:F62)</f>
        <v>209376456.31999999</v>
      </c>
    </row>
    <row r="64" spans="1:11" s="11" customFormat="1" ht="5.25" customHeight="1">
      <c r="A64" s="13"/>
      <c r="B64" s="9"/>
      <c r="C64" s="9"/>
      <c r="D64" s="9"/>
      <c r="E64" s="9"/>
      <c r="F64" s="25"/>
    </row>
    <row r="65" spans="1:11" s="11" customFormat="1" ht="17.100000000000001" customHeight="1">
      <c r="A65" s="13" t="s">
        <v>45</v>
      </c>
      <c r="B65" s="9"/>
      <c r="C65" s="9"/>
      <c r="D65" s="9"/>
      <c r="E65" s="9"/>
    </row>
    <row r="66" spans="1:11" s="11" customFormat="1" ht="5.25" customHeight="1">
      <c r="A66" s="13"/>
      <c r="B66" s="9"/>
      <c r="C66" s="9"/>
      <c r="D66" s="9"/>
      <c r="E66" s="9"/>
      <c r="F66" s="23"/>
    </row>
    <row r="67" spans="1:11" s="11" customFormat="1" ht="17.100000000000001" customHeight="1">
      <c r="A67" s="13" t="s">
        <v>46</v>
      </c>
      <c r="B67" s="9"/>
      <c r="C67" s="9"/>
      <c r="D67" s="9"/>
      <c r="E67" s="9"/>
      <c r="F67" s="25"/>
    </row>
    <row r="68" spans="1:11" s="11" customFormat="1" ht="17.100000000000001" customHeight="1">
      <c r="A68" s="14" t="s">
        <v>47</v>
      </c>
      <c r="B68" s="15"/>
      <c r="C68" s="15"/>
      <c r="D68" s="15"/>
      <c r="E68" s="15"/>
      <c r="F68" s="16">
        <v>-212263204.56</v>
      </c>
    </row>
    <row r="69" spans="1:11" s="11" customFormat="1" ht="17.100000000000001" customHeight="1">
      <c r="A69" s="14" t="s">
        <v>48</v>
      </c>
      <c r="B69" s="15"/>
      <c r="C69" s="15"/>
      <c r="D69" s="15"/>
      <c r="E69" s="15"/>
      <c r="F69" s="32">
        <v>339788052.10000002</v>
      </c>
    </row>
    <row r="70" spans="1:11" s="11" customFormat="1" ht="17.100000000000001" customHeight="1">
      <c r="A70" s="13" t="s">
        <v>49</v>
      </c>
      <c r="B70" s="9"/>
      <c r="C70" s="9"/>
      <c r="D70" s="9"/>
      <c r="E70" s="9"/>
      <c r="F70" s="20">
        <f>SUM(F68)+F69</f>
        <v>127524847.54000002</v>
      </c>
      <c r="K70" s="31"/>
    </row>
    <row r="71" spans="1:11" s="11" customFormat="1" ht="9.75" customHeight="1">
      <c r="A71" s="13"/>
      <c r="B71" s="9"/>
      <c r="C71" s="9"/>
      <c r="D71" s="9"/>
      <c r="E71" s="9"/>
      <c r="F71" s="23"/>
    </row>
    <row r="72" spans="1:11" s="11" customFormat="1" ht="16.5" customHeight="1" thickBot="1">
      <c r="A72" s="13" t="s">
        <v>50</v>
      </c>
      <c r="B72" s="9"/>
      <c r="C72" s="9"/>
      <c r="D72" s="9"/>
      <c r="E72" s="9"/>
      <c r="F72" s="93">
        <f>F63+F70</f>
        <v>336901303.86000001</v>
      </c>
    </row>
    <row r="73" spans="1:11" s="11" customFormat="1" ht="16.5" customHeight="1" thickTop="1">
      <c r="A73" s="13"/>
      <c r="B73" s="9"/>
      <c r="C73" s="9"/>
      <c r="D73" s="9"/>
      <c r="E73" s="9"/>
      <c r="F73" s="20"/>
    </row>
    <row r="74" spans="1:11" s="11" customFormat="1" ht="16.5" customHeight="1">
      <c r="A74" s="13"/>
      <c r="B74" s="9"/>
      <c r="C74" s="9"/>
      <c r="D74" s="9"/>
      <c r="E74" s="9"/>
      <c r="F74" s="20"/>
    </row>
    <row r="75" spans="1:11" s="11" customFormat="1" ht="19.5" customHeight="1">
      <c r="A75" s="13"/>
      <c r="B75" s="9"/>
      <c r="C75" s="9"/>
      <c r="D75" s="9"/>
      <c r="E75" s="9"/>
      <c r="F75" s="20"/>
    </row>
    <row r="76" spans="1:11" s="11" customFormat="1" ht="16.5" customHeight="1">
      <c r="A76" s="13"/>
      <c r="B76" s="9"/>
      <c r="C76" s="9"/>
      <c r="D76" s="9"/>
      <c r="E76" s="9"/>
      <c r="F76" s="20"/>
    </row>
    <row r="77" spans="1:11" s="11" customFormat="1" ht="16.5" customHeight="1">
      <c r="A77" s="13"/>
      <c r="B77" s="9"/>
      <c r="C77" s="9"/>
      <c r="D77" s="9"/>
      <c r="E77" s="9"/>
      <c r="F77" s="25"/>
    </row>
    <row r="78" spans="1:11" s="11" customFormat="1" ht="16.5" customHeight="1">
      <c r="A78" s="13"/>
      <c r="B78" s="9"/>
      <c r="C78" s="9"/>
      <c r="D78" s="9"/>
      <c r="E78" s="9"/>
      <c r="F78" s="25"/>
    </row>
    <row r="79" spans="1:11" s="11" customFormat="1" ht="1.5" customHeight="1">
      <c r="A79" s="13"/>
      <c r="B79" s="9"/>
      <c r="C79" s="9"/>
      <c r="D79" s="9"/>
      <c r="E79" s="9"/>
      <c r="F79" s="25"/>
    </row>
    <row r="80" spans="1:11" s="11" customFormat="1" ht="3" customHeight="1">
      <c r="A80" s="13"/>
      <c r="B80" s="9"/>
      <c r="C80" s="9"/>
      <c r="D80" s="9"/>
      <c r="E80" s="9"/>
      <c r="F80" s="25"/>
    </row>
    <row r="81" spans="1:11" s="11" customFormat="1" ht="16.5" customHeight="1">
      <c r="A81" s="13"/>
      <c r="B81" s="9"/>
      <c r="C81" s="9"/>
      <c r="D81" s="9"/>
      <c r="E81" s="9"/>
      <c r="F81" s="33"/>
    </row>
    <row r="82" spans="1:11" s="11" customFormat="1" ht="16.5" customHeight="1">
      <c r="B82" s="9"/>
      <c r="C82" s="9"/>
      <c r="D82" s="9"/>
      <c r="E82" s="9"/>
      <c r="F82" s="33"/>
    </row>
    <row r="83" spans="1:11" s="11" customFormat="1" ht="16.5" customHeight="1">
      <c r="A83" s="13"/>
      <c r="C83" s="10"/>
      <c r="D83" s="10"/>
      <c r="E83" s="13"/>
      <c r="G83" s="10"/>
    </row>
    <row r="84" spans="1:11" s="3" customFormat="1" ht="15.75" customHeight="1">
      <c r="D84" s="15"/>
      <c r="G84" s="33"/>
    </row>
    <row r="85" spans="1:11" s="3" customFormat="1" ht="31.5" customHeight="1">
      <c r="A85" s="9"/>
      <c r="C85" s="9"/>
      <c r="D85" s="9"/>
      <c r="E85" s="9"/>
    </row>
    <row r="86" spans="1:11" s="3" customFormat="1" ht="18" customHeight="1">
      <c r="A86" s="101"/>
      <c r="B86" s="97"/>
      <c r="C86" s="97"/>
      <c r="D86" s="97"/>
      <c r="E86" s="97"/>
      <c r="F86" s="97"/>
      <c r="G86" s="85"/>
    </row>
    <row r="87" spans="1:11" s="3" customFormat="1" ht="18" customHeight="1">
      <c r="A87" s="102"/>
      <c r="B87" s="102"/>
      <c r="C87" s="102"/>
      <c r="D87" s="102"/>
      <c r="E87" s="102"/>
      <c r="F87" s="102"/>
      <c r="G87" s="94"/>
    </row>
    <row r="88" spans="1:11" s="3" customFormat="1" ht="24" customHeight="1">
      <c r="C88" s="11"/>
      <c r="D88" s="11"/>
      <c r="E88" s="11"/>
      <c r="F88" s="13"/>
      <c r="G88" s="9"/>
      <c r="H88" s="9"/>
      <c r="I88" s="10"/>
    </row>
    <row r="89" spans="1:11" s="3" customFormat="1" ht="24" customHeight="1">
      <c r="A89" s="11"/>
      <c r="B89" s="9"/>
      <c r="C89" s="11"/>
      <c r="D89" s="11"/>
      <c r="E89" s="11"/>
      <c r="F89" s="13"/>
      <c r="G89" s="9"/>
      <c r="H89" s="9"/>
      <c r="I89" s="33"/>
      <c r="K89" s="3" t="s">
        <v>53</v>
      </c>
    </row>
    <row r="90" spans="1:11" s="3" customFormat="1" ht="24" customHeight="1">
      <c r="A90" s="13"/>
      <c r="B90" s="11"/>
      <c r="C90" s="11"/>
      <c r="D90" s="11"/>
      <c r="E90" s="11"/>
      <c r="F90" s="13"/>
      <c r="G90" s="9"/>
      <c r="H90" s="9"/>
      <c r="I90" s="33"/>
    </row>
    <row r="91" spans="1:11" s="3" customFormat="1" ht="24" customHeight="1">
      <c r="C91" s="11"/>
      <c r="D91" s="11"/>
      <c r="E91" s="11"/>
      <c r="F91" s="13"/>
      <c r="G91" s="9"/>
      <c r="H91" s="9"/>
      <c r="I91" s="10"/>
    </row>
    <row r="92" spans="1:11" s="3" customFormat="1" ht="24" customHeight="1">
      <c r="A92" s="9"/>
      <c r="C92" s="11"/>
      <c r="D92" s="11"/>
      <c r="E92" s="11"/>
      <c r="F92" s="13"/>
      <c r="G92" s="9"/>
      <c r="H92" s="9"/>
      <c r="I92" s="33"/>
    </row>
    <row r="93" spans="1:11" s="3" customFormat="1" ht="24" customHeight="1">
      <c r="C93" s="11"/>
      <c r="D93" s="11"/>
      <c r="E93" s="11"/>
      <c r="F93" s="34"/>
      <c r="G93" s="35"/>
      <c r="H93" s="35"/>
      <c r="I93" s="33"/>
    </row>
    <row r="94" spans="1:11" s="3" customFormat="1" ht="24" customHeight="1">
      <c r="F94" s="36"/>
      <c r="G94" s="37"/>
      <c r="H94" s="37"/>
      <c r="I94" s="10"/>
    </row>
    <row r="95" spans="1:11" s="3" customFormat="1" ht="24" customHeight="1">
      <c r="F95" s="38"/>
      <c r="G95" s="39"/>
      <c r="H95" s="39"/>
      <c r="I95" s="40"/>
    </row>
    <row r="96" spans="1:11" s="3" customFormat="1" ht="24" customHeight="1">
      <c r="F96" s="38"/>
      <c r="G96" s="39"/>
      <c r="H96" s="39"/>
      <c r="I96" s="40"/>
    </row>
    <row r="97" spans="6:9" s="3" customFormat="1" ht="24" customHeight="1">
      <c r="F97" s="38"/>
      <c r="G97" s="39"/>
      <c r="H97" s="39"/>
      <c r="I97" s="40"/>
    </row>
    <row r="98" spans="6:9" s="3" customFormat="1" ht="24" customHeight="1">
      <c r="F98" s="38"/>
      <c r="G98" s="39"/>
      <c r="H98" s="39"/>
      <c r="I98" s="40"/>
    </row>
    <row r="99" spans="6:9" s="3" customFormat="1">
      <c r="F99" s="41"/>
      <c r="G99" s="42"/>
      <c r="H99" s="42"/>
      <c r="I99" s="43"/>
    </row>
    <row r="100" spans="6:9" s="3" customFormat="1">
      <c r="F100" s="41"/>
      <c r="G100" s="42"/>
      <c r="H100" s="42"/>
      <c r="I100" s="43"/>
    </row>
    <row r="101" spans="6:9" s="3" customFormat="1">
      <c r="F101" s="41"/>
      <c r="G101" s="42"/>
      <c r="H101" s="42"/>
      <c r="I101" s="43"/>
    </row>
    <row r="102" spans="6:9" s="3" customFormat="1">
      <c r="F102" s="41"/>
      <c r="G102" s="42"/>
      <c r="H102" s="42"/>
      <c r="I102" s="43"/>
    </row>
    <row r="103" spans="6:9" s="3" customFormat="1">
      <c r="F103" s="41"/>
      <c r="G103" s="42"/>
      <c r="H103" s="42"/>
      <c r="I103" s="43"/>
    </row>
    <row r="104" spans="6:9" s="3" customFormat="1">
      <c r="F104" s="41"/>
      <c r="G104" s="42"/>
      <c r="H104" s="42"/>
      <c r="I104" s="43"/>
    </row>
    <row r="105" spans="6:9" s="3" customFormat="1">
      <c r="F105" s="41"/>
      <c r="G105" s="42"/>
      <c r="H105" s="42"/>
      <c r="I105" s="43"/>
    </row>
    <row r="106" spans="6:9" s="3" customFormat="1">
      <c r="F106" s="41"/>
      <c r="G106" s="42"/>
      <c r="H106" s="42"/>
      <c r="I106" s="43"/>
    </row>
    <row r="107" spans="6:9" s="3" customFormat="1">
      <c r="F107" s="41"/>
      <c r="G107" s="42"/>
      <c r="H107" s="42"/>
      <c r="I107" s="43"/>
    </row>
    <row r="108" spans="6:9" s="3" customFormat="1">
      <c r="F108" s="41"/>
      <c r="G108" s="42"/>
      <c r="H108" s="42"/>
      <c r="I108" s="43"/>
    </row>
    <row r="109" spans="6:9" s="3" customFormat="1">
      <c r="F109" s="41"/>
      <c r="G109" s="42"/>
      <c r="H109" s="42"/>
      <c r="I109" s="43"/>
    </row>
    <row r="110" spans="6:9" s="3" customFormat="1">
      <c r="F110" s="41"/>
      <c r="G110" s="42"/>
      <c r="H110" s="42"/>
      <c r="I110" s="43"/>
    </row>
    <row r="111" spans="6:9" s="3" customFormat="1">
      <c r="F111" s="41"/>
      <c r="G111" s="42"/>
      <c r="H111" s="42"/>
      <c r="I111" s="44"/>
    </row>
    <row r="112" spans="6:9" s="3" customFormat="1">
      <c r="F112" s="41"/>
      <c r="G112" s="42"/>
      <c r="H112" s="42"/>
      <c r="I112" s="44"/>
    </row>
    <row r="113" spans="6:9" s="3" customFormat="1">
      <c r="F113" s="41"/>
      <c r="G113" s="42"/>
      <c r="H113" s="42"/>
      <c r="I113" s="44"/>
    </row>
    <row r="114" spans="6:9" s="3" customFormat="1">
      <c r="F114" s="41"/>
      <c r="G114" s="42"/>
      <c r="H114" s="42"/>
      <c r="I114" s="44"/>
    </row>
    <row r="115" spans="6:9" s="3" customFormat="1">
      <c r="F115" s="41"/>
      <c r="G115" s="42"/>
      <c r="H115" s="42"/>
      <c r="I115" s="44"/>
    </row>
    <row r="116" spans="6:9" s="3" customFormat="1">
      <c r="F116" s="41"/>
      <c r="G116" s="42"/>
      <c r="H116" s="42"/>
      <c r="I116" s="44"/>
    </row>
    <row r="117" spans="6:9" s="3" customFormat="1">
      <c r="F117" s="41"/>
      <c r="G117" s="42"/>
      <c r="H117" s="42"/>
      <c r="I117" s="44"/>
    </row>
    <row r="118" spans="6:9" s="3" customFormat="1">
      <c r="F118" s="41"/>
      <c r="G118" s="42"/>
      <c r="H118" s="42"/>
      <c r="I118" s="44"/>
    </row>
    <row r="119" spans="6:9" s="3" customFormat="1">
      <c r="F119" s="45"/>
      <c r="G119" s="46"/>
      <c r="H119" s="46"/>
      <c r="I119" s="47"/>
    </row>
    <row r="129" spans="1:84" ht="15.75" thickBot="1">
      <c r="A129" s="48"/>
      <c r="B129" s="48"/>
      <c r="C129" s="48"/>
      <c r="D129" s="48"/>
      <c r="E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  <c r="BK129" s="48"/>
      <c r="BL129" s="48"/>
      <c r="BM129" s="48"/>
      <c r="BN129" s="48"/>
      <c r="BO129" s="48"/>
      <c r="BP129" s="48"/>
      <c r="BQ129" s="48"/>
      <c r="BR129" s="48"/>
      <c r="BS129" s="48"/>
      <c r="BT129" s="48"/>
      <c r="BU129" s="48"/>
      <c r="BV129" s="48"/>
      <c r="BW129" s="48"/>
      <c r="BX129" s="48"/>
      <c r="BY129" s="48"/>
      <c r="BZ129" s="48"/>
      <c r="CA129" s="48"/>
      <c r="CB129" s="48"/>
      <c r="CC129" s="48"/>
      <c r="CD129" s="48"/>
      <c r="CE129" s="48"/>
      <c r="CF129" s="48"/>
    </row>
    <row r="130" spans="1:84" ht="15.75">
      <c r="A130" s="48"/>
      <c r="B130" s="48"/>
      <c r="C130" s="48"/>
      <c r="D130" s="48"/>
      <c r="E130" s="48"/>
      <c r="F130" s="49"/>
      <c r="G130" s="50"/>
      <c r="H130" s="50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  <c r="BK130" s="48"/>
      <c r="BL130" s="48"/>
      <c r="BM130" s="48"/>
      <c r="BN130" s="48"/>
      <c r="BO130" s="48"/>
      <c r="BP130" s="48"/>
      <c r="BQ130" s="48"/>
      <c r="BR130" s="48"/>
      <c r="BS130" s="48"/>
      <c r="BT130" s="48"/>
      <c r="BU130" s="48"/>
      <c r="BV130" s="48"/>
      <c r="BW130" s="48"/>
      <c r="BX130" s="48"/>
      <c r="BY130" s="48"/>
      <c r="BZ130" s="48"/>
      <c r="CA130" s="48"/>
      <c r="CB130" s="48"/>
      <c r="CC130" s="48"/>
      <c r="CD130" s="48"/>
      <c r="CE130" s="48"/>
      <c r="CF130" s="48"/>
    </row>
    <row r="140" spans="1:84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  <c r="BF140" s="48"/>
      <c r="BG140" s="48"/>
      <c r="BH140" s="48"/>
      <c r="BI140" s="48"/>
      <c r="BJ140" s="48"/>
      <c r="BK140" s="48"/>
      <c r="BL140" s="48"/>
      <c r="BM140" s="48"/>
      <c r="BN140" s="48"/>
      <c r="BO140" s="48"/>
      <c r="BP140" s="48"/>
      <c r="BQ140" s="48"/>
      <c r="BR140" s="48"/>
      <c r="BS140" s="48"/>
      <c r="BT140" s="48"/>
      <c r="BU140" s="48"/>
      <c r="BV140" s="48"/>
      <c r="BW140" s="48"/>
      <c r="BX140" s="48"/>
      <c r="BY140" s="48"/>
      <c r="BZ140" s="48"/>
      <c r="CA140" s="48"/>
      <c r="CB140" s="48"/>
      <c r="CC140" s="48"/>
      <c r="CD140" s="48"/>
      <c r="CE140" s="48"/>
      <c r="CF140" s="48"/>
    </row>
    <row r="141" spans="1:84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  <c r="BK141" s="48"/>
      <c r="BL141" s="48"/>
      <c r="BM141" s="48"/>
      <c r="BN141" s="48"/>
      <c r="BO141" s="48"/>
      <c r="BP141" s="48"/>
      <c r="BQ141" s="48"/>
      <c r="BR141" s="48"/>
      <c r="BS141" s="48"/>
      <c r="BT141" s="48"/>
      <c r="BU141" s="48"/>
      <c r="BV141" s="48"/>
      <c r="BW141" s="48"/>
      <c r="BX141" s="48"/>
      <c r="BY141" s="48"/>
      <c r="BZ141" s="48"/>
      <c r="CA141" s="48"/>
      <c r="CB141" s="48"/>
      <c r="CC141" s="48"/>
      <c r="CD141" s="48"/>
      <c r="CE141" s="48"/>
      <c r="CF141" s="48"/>
    </row>
  </sheetData>
  <mergeCells count="5">
    <mergeCell ref="A2:F2"/>
    <mergeCell ref="A3:F3"/>
    <mergeCell ref="A86:F86"/>
    <mergeCell ref="A87:F87"/>
    <mergeCell ref="A1:F1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BALANCE GENERAL -MARZO-2022</vt:lpstr>
      <vt:lpstr>EJECUCION PRESUP-MARZO-2022</vt:lpstr>
      <vt:lpstr>BALANCE GENERAL ABRIL 2023 </vt:lpstr>
      <vt:lpstr>'BALANCE GENERAL ABRIL 2023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2023-05-11T14:15:34Z</cp:lastPrinted>
  <dcterms:created xsi:type="dcterms:W3CDTF">2020-12-03T17:12:48Z</dcterms:created>
  <dcterms:modified xsi:type="dcterms:W3CDTF">2023-05-11T14:16:42Z</dcterms:modified>
</cp:coreProperties>
</file>